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M:\Divisjon_Risikostyring\Kapitalstyring\Pilar 3\2022.03.28 Styret\"/>
    </mc:Choice>
  </mc:AlternateContent>
  <xr:revisionPtr revIDLastSave="0" documentId="13_ncr:1_{357CE63F-354F-4B1B-A10C-7ED54029AB4D}" xr6:coauthVersionLast="47" xr6:coauthVersionMax="47" xr10:uidLastSave="{00000000-0000-0000-0000-000000000000}"/>
  <bookViews>
    <workbookView xWindow="30840" yWindow="-1605" windowWidth="22770" windowHeight="14505" xr2:uid="{BDC47604-022F-4ED5-8C4D-8DE21994EDDD}"/>
  </bookViews>
  <sheets>
    <sheet name="Contents" sheetId="12" r:id="rId1"/>
    <sheet name="1" sheetId="13" r:id="rId2"/>
    <sheet name="2" sheetId="14" r:id="rId3"/>
    <sheet name="3" sheetId="1" r:id="rId4"/>
    <sheet name="4" sheetId="15" r:id="rId5"/>
    <sheet name="5" sheetId="2" r:id="rId6"/>
    <sheet name="6" sheetId="3" r:id="rId7"/>
    <sheet name="7" sheetId="4" r:id="rId8"/>
    <sheet name="8" sheetId="5" r:id="rId9"/>
    <sheet name="9" sheetId="17" r:id="rId10"/>
    <sheet name="10" sheetId="16" r:id="rId11"/>
    <sheet name="11" sheetId="18" r:id="rId12"/>
    <sheet name="12" sheetId="19" r:id="rId13"/>
    <sheet name="13" sheetId="26" r:id="rId14"/>
    <sheet name="14" sheetId="20" r:id="rId15"/>
    <sheet name="15" sheetId="21" r:id="rId16"/>
    <sheet name="16" sheetId="22" r:id="rId17"/>
    <sheet name="17" sheetId="23" r:id="rId18"/>
    <sheet name="18" sheetId="6" r:id="rId19"/>
    <sheet name="19" sheetId="8" r:id="rId20"/>
    <sheet name="20" sheetId="9" r:id="rId21"/>
    <sheet name="21" sheetId="25" r:id="rId22"/>
  </sheets>
  <definedNames>
    <definedName name="_Toc66961291" localSheetId="0">Contents!$B$13</definedName>
    <definedName name="_Toc66961292" localSheetId="0">Contents!$B$14</definedName>
    <definedName name="_Toc66961293" localSheetId="11">'11'!$A$1</definedName>
    <definedName name="_Toc66961294" localSheetId="0">Contents!$B$16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5" l="1"/>
  <c r="C54" i="1"/>
  <c r="C49" i="1" s="1"/>
  <c r="C50" i="1" s="1"/>
  <c r="F5" i="17"/>
  <c r="C67" i="1" l="1"/>
  <c r="C71" i="1"/>
  <c r="E17" i="15"/>
  <c r="C14" i="15"/>
  <c r="H5" i="16"/>
  <c r="E14" i="15" l="1"/>
  <c r="C18" i="15"/>
  <c r="E18" i="15" s="1"/>
  <c r="H11" i="4"/>
  <c r="D11" i="4"/>
  <c r="E11" i="4"/>
  <c r="F11" i="4"/>
  <c r="G11" i="4"/>
  <c r="C11" i="4"/>
  <c r="D38" i="15" l="1"/>
  <c r="D29" i="15"/>
  <c r="D28" i="15"/>
  <c r="D27" i="15"/>
  <c r="D26" i="15"/>
  <c r="D25" i="15"/>
  <c r="D11" i="15"/>
  <c r="D10" i="15"/>
  <c r="D43" i="15" l="1"/>
  <c r="E38" i="15"/>
  <c r="E37" i="15"/>
  <c r="E36" i="15"/>
  <c r="E35" i="15"/>
  <c r="E34" i="15"/>
  <c r="E33" i="15"/>
  <c r="E32" i="15"/>
  <c r="E31" i="15"/>
  <c r="E30" i="15"/>
  <c r="C29" i="15"/>
  <c r="E29" i="15" s="1"/>
  <c r="C28" i="15"/>
  <c r="E28" i="15" s="1"/>
  <c r="C27" i="15"/>
  <c r="E27" i="15" s="1"/>
  <c r="C26" i="15"/>
  <c r="E26" i="15" s="1"/>
  <c r="C25" i="15"/>
  <c r="E25" i="15" s="1"/>
  <c r="E7" i="15"/>
  <c r="E8" i="15"/>
  <c r="E13" i="15"/>
  <c r="E12" i="15"/>
  <c r="C11" i="15"/>
  <c r="E11" i="15" s="1"/>
  <c r="C10" i="15"/>
  <c r="E10" i="15" s="1"/>
  <c r="E9" i="15"/>
  <c r="E24" i="15" l="1"/>
  <c r="C43" i="15"/>
  <c r="E43" i="15" s="1"/>
  <c r="M9" i="2"/>
  <c r="H9" i="2" l="1"/>
  <c r="C79" i="1" l="1"/>
  <c r="C40" i="1"/>
  <c r="C38" i="1"/>
  <c r="C42" i="1"/>
  <c r="C95" i="1" l="1"/>
  <c r="C46" i="1"/>
  <c r="C81" i="1"/>
  <c r="C63" i="1"/>
  <c r="R19" i="5"/>
  <c r="R11" i="5"/>
  <c r="R18" i="5" l="1"/>
  <c r="H22" i="4"/>
  <c r="H15" i="4"/>
  <c r="R12" i="5"/>
  <c r="R22" i="5"/>
  <c r="H8" i="4"/>
  <c r="R21" i="5"/>
  <c r="H20" i="4"/>
  <c r="H12" i="4"/>
  <c r="H21" i="4"/>
  <c r="R9" i="5"/>
  <c r="R20" i="5"/>
  <c r="R10" i="5"/>
  <c r="H9" i="4"/>
  <c r="H13" i="4"/>
  <c r="R8" i="5"/>
  <c r="H18" i="4"/>
  <c r="R7" i="5"/>
  <c r="R17" i="5"/>
  <c r="R23" i="5"/>
  <c r="H16" i="4"/>
  <c r="R16" i="5"/>
  <c r="R15" i="5"/>
  <c r="R14" i="5"/>
  <c r="H10" i="4"/>
  <c r="H17" i="4"/>
  <c r="H14" i="4"/>
  <c r="H23" i="4"/>
  <c r="R13" i="5"/>
  <c r="H7" i="4" l="1"/>
</calcChain>
</file>

<file path=xl/sharedStrings.xml><?xml version="1.0" encoding="utf-8"?>
<sst xmlns="http://schemas.openxmlformats.org/spreadsheetml/2006/main" count="1309" uniqueCount="617">
  <si>
    <t>Amounts</t>
  </si>
  <si>
    <t xml:space="preserve">Common Equity Tier 1 (CET1) capital:  instruments and reserves                                                                                       </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</si>
  <si>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</si>
  <si>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</si>
  <si>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</si>
  <si>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</si>
  <si>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</si>
  <si>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</si>
  <si>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</si>
  <si>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</si>
  <si>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</si>
  <si>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</si>
  <si>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</si>
  <si>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</si>
  <si>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</si>
  <si>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</si>
  <si>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</si>
  <si>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</si>
  <si>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Not applicable</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</si>
  <si>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</si>
  <si>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</si>
  <si>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</si>
  <si>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</si>
  <si>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</si>
  <si>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</si>
  <si>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</si>
  <si>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</si>
  <si>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</si>
  <si>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</si>
  <si>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</si>
  <si>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</si>
  <si>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</si>
  <si>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</si>
  <si>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</si>
  <si>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</si>
  <si>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</si>
  <si>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</si>
  <si>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</si>
  <si>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</si>
  <si>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</si>
  <si>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</si>
  <si>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</si>
  <si>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</si>
  <si>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</si>
  <si>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</si>
  <si>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</si>
  <si>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</si>
  <si>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Total regulatory adjustments to Common Equity Tier 1 (CET1)</t>
  </si>
  <si>
    <t xml:space="preserve">Common Equity Tier 1 (CET1) capital </t>
  </si>
  <si>
    <t>Additional Tier 1 (AT1) capital: instruments</t>
  </si>
  <si>
    <t xml:space="preserve">     of which: classified as equity under applicable accounting standards</t>
  </si>
  <si>
    <t xml:space="preserve">     of which: classified as liabilities under applicable accounting standards</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</si>
  <si>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</si>
  <si>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</si>
  <si>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</si>
  <si>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</si>
  <si>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</si>
  <si>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</si>
  <si>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</si>
  <si>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</si>
  <si>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</si>
  <si>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</si>
  <si>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</si>
  <si>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</si>
  <si>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</si>
  <si>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</si>
  <si>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</si>
  <si>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</si>
  <si>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</si>
  <si>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</si>
  <si>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</si>
  <si>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</si>
  <si>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</si>
  <si>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</si>
  <si>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</si>
  <si>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</si>
  <si>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</si>
  <si>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</si>
  <si>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r>
      <t>EU-56a</t>
    </r>
    <r>
      <rPr>
        <sz val="8"/>
        <rFont val="Calibri"/>
        <family val="2"/>
        <scheme val="minor"/>
      </rPr>
      <t> </t>
    </r>
  </si>
  <si>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</si>
  <si>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</si>
  <si>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</si>
  <si>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</si>
  <si>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</si>
  <si>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</si>
  <si>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</si>
  <si>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Capital ratios and requirements including buffers </t>
  </si>
  <si>
    <t>Common Equity Tier 1</t>
  </si>
  <si>
    <t>Tier 1</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</si>
  <si>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</si>
  <si>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</si>
  <si>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</si>
  <si>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</si>
  <si>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</si>
  <si>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</si>
  <si>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</si>
  <si>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</si>
  <si>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</si>
  <si>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</si>
  <si>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</si>
  <si>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</si>
  <si>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</si>
  <si>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</si>
  <si>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</si>
  <si>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</si>
  <si>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</si>
  <si>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</si>
  <si>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</si>
  <si>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</si>
  <si>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</si>
  <si>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</si>
  <si>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g</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</si>
  <si>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</si>
  <si>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</si>
  <si>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</si>
  <si>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</si>
  <si>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a</t>
  </si>
  <si>
    <t>b</t>
  </si>
  <si>
    <t>c</t>
  </si>
  <si>
    <t>d</t>
  </si>
  <si>
    <t>e</t>
  </si>
  <si>
    <t>f</t>
  </si>
  <si>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</si>
  <si>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</si>
  <si>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</si>
  <si>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</si>
  <si>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</si>
  <si>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</si>
  <si>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</si>
  <si>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</si>
  <si>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</si>
  <si>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</si>
  <si>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</si>
  <si>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</si>
  <si>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</si>
  <si>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</si>
  <si>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</si>
  <si>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</si>
  <si>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</si>
  <si>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</si>
  <si>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</si>
  <si>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</si>
  <si>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</si>
  <si>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</si>
  <si>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</si>
  <si>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Total</t>
  </si>
  <si>
    <t>Institution specific countercyclical capital buffer rate</t>
  </si>
  <si>
    <t>Institution specific countercyclical capital buffer requirement</t>
  </si>
  <si>
    <t xml:space="preserve"> Exposure classes</t>
  </si>
  <si>
    <t>Exposures before CCF and before CRM</t>
  </si>
  <si>
    <t>Exposures post CCF and post CRM</t>
  </si>
  <si>
    <t>RWAs and RWAs density</t>
  </si>
  <si>
    <t>On-balance-sheet exposures</t>
  </si>
  <si>
    <t>Off-balance-sheet exposures</t>
  </si>
  <si>
    <t>RWEA</t>
  </si>
  <si>
    <t xml:space="preserve">RWEA density (%) </t>
  </si>
  <si>
    <t>Central governments or central banks</t>
  </si>
  <si>
    <t>Regional government or local authorities</t>
  </si>
  <si>
    <t>Public sector entities</t>
  </si>
  <si>
    <t>Multilateral development banks</t>
  </si>
  <si>
    <t>International organisations</t>
  </si>
  <si>
    <t>Institutions</t>
  </si>
  <si>
    <t>Corporates</t>
  </si>
  <si>
    <t>Retail</t>
  </si>
  <si>
    <t>Secured by mortgages on immovable property</t>
  </si>
  <si>
    <t>Exposures in default</t>
  </si>
  <si>
    <t>Exposures associated with particularly high risk</t>
  </si>
  <si>
    <t>Covered bonds</t>
  </si>
  <si>
    <t>Institutions and corporates with a short-term credit assessment</t>
  </si>
  <si>
    <t>Collective investment undertakings</t>
  </si>
  <si>
    <t>Equity</t>
  </si>
  <si>
    <t>Other items</t>
  </si>
  <si>
    <t>TOTAL</t>
  </si>
  <si>
    <t>Risk weight</t>
  </si>
  <si>
    <t>Of which unrated</t>
  </si>
  <si>
    <t>Others</t>
  </si>
  <si>
    <t>n</t>
  </si>
  <si>
    <t>o</t>
  </si>
  <si>
    <t>p</t>
  </si>
  <si>
    <t>q</t>
  </si>
  <si>
    <t>Unit or shares in collective investment undertakings</t>
  </si>
  <si>
    <t>Carrying amount of encumbered assets</t>
  </si>
  <si>
    <t>Fair value of encumbered assets</t>
  </si>
  <si>
    <t>Carrying amount of unencumbered assets</t>
  </si>
  <si>
    <t>Fair value of unencumbered assets</t>
  </si>
  <si>
    <t>030</t>
  </si>
  <si>
    <t>040</t>
  </si>
  <si>
    <t>050</t>
  </si>
  <si>
    <t>060</t>
  </si>
  <si>
    <t>080</t>
  </si>
  <si>
    <t>090</t>
  </si>
  <si>
    <t>Assets of the reporting institution</t>
  </si>
  <si>
    <t>Equity instruments</t>
  </si>
  <si>
    <t>Debt securities</t>
  </si>
  <si>
    <t>of which: covered bonds</t>
  </si>
  <si>
    <t>of which: securitisations</t>
  </si>
  <si>
    <t>070</t>
  </si>
  <si>
    <t>of which: issued by general governments</t>
  </si>
  <si>
    <t>of which: issued by financial corporations</t>
  </si>
  <si>
    <t>of which: issued by non-financial corporations</t>
  </si>
  <si>
    <t>Other assets</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</si>
  <si>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</si>
  <si>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</si>
  <si>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</si>
  <si>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</si>
  <si>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Tier 1 capital</t>
  </si>
  <si>
    <t>Updated</t>
  </si>
  <si>
    <t>Annual</t>
  </si>
  <si>
    <t>LCR, Liquidity risk</t>
  </si>
  <si>
    <t>Quarterly</t>
  </si>
  <si>
    <t>Semi-annual</t>
  </si>
  <si>
    <t>Table ID</t>
  </si>
  <si>
    <t>Table Name</t>
  </si>
  <si>
    <t>Capital Requirements</t>
  </si>
  <si>
    <t>Own funds disclosure template</t>
  </si>
  <si>
    <t>Overview of RWAs</t>
  </si>
  <si>
    <t>Macroprudential supervisory measures</t>
  </si>
  <si>
    <t>CCyB1 - Geographical distribution of credit exposures relevant for the calculation of the countercyclical buffer</t>
  </si>
  <si>
    <t>CCyB2 - Amount of institution-specific countercyclical capital buffer</t>
  </si>
  <si>
    <t>CR4 – standardised approach – Credit risk exposure and CRM effects</t>
  </si>
  <si>
    <t>Credit risk, Standardised approach</t>
  </si>
  <si>
    <r>
      <t>Exposure amount by type of exposure</t>
    </r>
    <r>
      <rPr>
        <sz val="12"/>
        <rFont val="Calibri"/>
        <family val="2"/>
        <scheme val="minor"/>
      </rPr>
      <t xml:space="preserve"> </t>
    </r>
  </si>
  <si>
    <t xml:space="preserve">Gross loans by geographic area </t>
  </si>
  <si>
    <t>Forbearance</t>
  </si>
  <si>
    <t>AE1 - Encumbered and unencumbered assets</t>
  </si>
  <si>
    <t>Encumbered and unencumbered assets</t>
  </si>
  <si>
    <t>AE3 - Sources of encumbrance</t>
  </si>
  <si>
    <t>Sources of encumbrance</t>
  </si>
  <si>
    <t>Description of the main features of Common Equity Tier 1, Additional Tier 1 and Tier 2 instruments</t>
  </si>
  <si>
    <t>Issuer</t>
  </si>
  <si>
    <t>Sparebanken Sør</t>
  </si>
  <si>
    <t>Unique identifier (eg CUSIP, ISIN or Bloomberg identifier for private placement)</t>
  </si>
  <si>
    <t>NO0006001502</t>
  </si>
  <si>
    <t>NO0010768229</t>
  </si>
  <si>
    <t>NO0010793318</t>
  </si>
  <si>
    <t>NO0010806649</t>
  </si>
  <si>
    <t>NO0010867658</t>
  </si>
  <si>
    <t>NO0010895121</t>
  </si>
  <si>
    <t>NO0010936784</t>
  </si>
  <si>
    <t>NO0011147647</t>
  </si>
  <si>
    <t>NO0010809460</t>
  </si>
  <si>
    <t>NO0010825094</t>
  </si>
  <si>
    <t>NO0010832157</t>
  </si>
  <si>
    <t>NO0010837313</t>
  </si>
  <si>
    <t>NO0010871247</t>
  </si>
  <si>
    <t>NO0010887177</t>
  </si>
  <si>
    <t>Governing law(s) of the instrument</t>
  </si>
  <si>
    <t>Norwegian</t>
  </si>
  <si>
    <t>Regulatory treatment</t>
  </si>
  <si>
    <t xml:space="preserve">     Transitional CRR rules</t>
  </si>
  <si>
    <t>Additional Tier 1</t>
  </si>
  <si>
    <t>Tier 2</t>
  </si>
  <si>
    <t xml:space="preserve">     Post-transitional CRR rules</t>
  </si>
  <si>
    <t xml:space="preserve">     Eligible at solo/(sub-)consolidated/ solo&amp;(sub-)consolidated</t>
  </si>
  <si>
    <t>Solo and Consolidated</t>
  </si>
  <si>
    <t xml:space="preserve">     Instrument type (types to be specified by each jurisdiction)</t>
  </si>
  <si>
    <t>Equity certificate</t>
  </si>
  <si>
    <t>Hybrid capital</t>
  </si>
  <si>
    <t>Subordinated loan capital</t>
  </si>
  <si>
    <t>Amount recognised in regulatory capital  (Currency in million, as of most recent reporting date)</t>
  </si>
  <si>
    <t>MNOK 1 752</t>
  </si>
  <si>
    <t>MNOK 125</t>
  </si>
  <si>
    <t>MNOK 250</t>
  </si>
  <si>
    <t xml:space="preserve">MNOK 200 </t>
  </si>
  <si>
    <t>MNOK 300</t>
  </si>
  <si>
    <t>MNOK 10</t>
  </si>
  <si>
    <t>MNOK 200</t>
  </si>
  <si>
    <t xml:space="preserve">MNOK 250 </t>
  </si>
  <si>
    <t>MNOK 100</t>
  </si>
  <si>
    <t>MNOK 500</t>
  </si>
  <si>
    <t>MNOK 350</t>
  </si>
  <si>
    <t xml:space="preserve">Nominal amount of instrument </t>
  </si>
  <si>
    <t>MNOK 783</t>
  </si>
  <si>
    <t>9a</t>
  </si>
  <si>
    <t>Issue price</t>
  </si>
  <si>
    <t>N/A</t>
  </si>
  <si>
    <t>100 percent</t>
  </si>
  <si>
    <t>9b</t>
  </si>
  <si>
    <t>Redemption price</t>
  </si>
  <si>
    <t>100 percent of nominal value</t>
  </si>
  <si>
    <t>Accounting classification</t>
  </si>
  <si>
    <t>Shareholders’ equity</t>
  </si>
  <si>
    <t>Liability – amortised cost</t>
  </si>
  <si>
    <t>Original date of issuance</t>
  </si>
  <si>
    <t>June 1998</t>
  </si>
  <si>
    <t>5 October 2020</t>
  </si>
  <si>
    <t>23 February 2021</t>
  </si>
  <si>
    <t>9 July 2020</t>
  </si>
  <si>
    <t>Perpetual or dated</t>
  </si>
  <si>
    <t>Perpetual</t>
  </si>
  <si>
    <t>Dated</t>
  </si>
  <si>
    <t xml:space="preserve">     Original maturity date </t>
  </si>
  <si>
    <t>No maturity date</t>
  </si>
  <si>
    <t>9 July 2030</t>
  </si>
  <si>
    <t>Issuer call subject to prior supervisory approval</t>
  </si>
  <si>
    <t>Yes</t>
  </si>
  <si>
    <t xml:space="preserve">     Optional call date, contingent call dates and redemption amount </t>
  </si>
  <si>
    <t>29 June 2023
100 % of nominal value
In addition an "regulatory redemption right" at 100 % of nominal value plus accrued interest</t>
  </si>
  <si>
    <t>23 May 2022
100 % of nominal value
In addition an "regulatory redemption right" at 100 % of nominal value plus accrued interest</t>
  </si>
  <si>
    <t>28 September 2022
100 % of nominal value
In addition an "regulatory redemption right" at 100 % of nominal value plus accrued interest</t>
  </si>
  <si>
    <t>7 November 2024
100 % of nominal value
In addition an "regulatory redemption right" at 100 % of nominal value plus accrued interest</t>
  </si>
  <si>
    <t>7 April 2026
100 % of nominal value
In addition an "regulatory redemption right" at 100 % of nominal value plus accrued interest</t>
  </si>
  <si>
    <t>23 February 2026
100 % of nominal value
In addition an "regulatory redemption right" at 100 % of nominal value plus accrued interest</t>
  </si>
  <si>
    <t>10 November 2026
100 % of nominal value
In addition an "regulatory redemption right" at 100 % of nominal value plus accrued interest</t>
  </si>
  <si>
    <t>2 November 2022
100 % of nominal value
In addition a "regulatory redemption right" at 100 % of nominal value plus accrued interest</t>
  </si>
  <si>
    <t>14 June 2023
100 % of nominal value
In addition a "regulatory redemption right" at 100 % of nominal value plus accrued interest</t>
  </si>
  <si>
    <t>14 September 2023
100 % of nominal value
In addition a "regulatory redemption right" at 100 % of nominal value plus accrued interest</t>
  </si>
  <si>
    <t>23 November 2023
100 % of nominal value
In addition a "regulatory redemption right" at 100 % of nominal value plus accrued interest</t>
  </si>
  <si>
    <t>12 December 2024
100 % of nominal value
In addition a "regulatory redemption right" at 100 % of nominal value plus accrued interest</t>
  </si>
  <si>
    <t>9 July 2025
100 % of nominal value
In addition a "regulatory redemption right" at 100 % of nominal value plus accrued interest</t>
  </si>
  <si>
    <t xml:space="preserve">     Subsequent call dates, if applicable</t>
  </si>
  <si>
    <t>Each consecutive interest payment date following 29 Juni 2023</t>
  </si>
  <si>
    <t>Each consecutive interest payment date following 23 June 2022</t>
  </si>
  <si>
    <t>Each consecutive interest payment date following 28 September 2022</t>
  </si>
  <si>
    <t>Each consecutive interest payment date following 7 November 2024</t>
  </si>
  <si>
    <t>Each consecutive interest payment date following 7 April 2026</t>
  </si>
  <si>
    <t>Each consecutive interest payment date following 23 February 2026</t>
  </si>
  <si>
    <t>Each consecutive interest payment date following 10 November 2026</t>
  </si>
  <si>
    <t>Each consecutive interest payment date following 2 November 2022</t>
  </si>
  <si>
    <t>Each consecutive interest payment date following 14 June 2023</t>
  </si>
  <si>
    <t>Each consecutive interest payment date following 14 September 2023</t>
  </si>
  <si>
    <t>Each consecutive interest payment date following 23 November 2023</t>
  </si>
  <si>
    <t>Each consecutive interest payment date following 12 December 2024</t>
  </si>
  <si>
    <t>Each consecutive interest payment date following 9 July 2025</t>
  </si>
  <si>
    <t>Coupons / dividends</t>
  </si>
  <si>
    <t xml:space="preserve">Fixed or floating dividend/coupon </t>
  </si>
  <si>
    <t>Floating</t>
  </si>
  <si>
    <t>Fixed</t>
  </si>
  <si>
    <t xml:space="preserve">Coupon rate and any related index </t>
  </si>
  <si>
    <t>6,5 percent</t>
  </si>
  <si>
    <t>3 m NIBOR + 3,20 percent</t>
  </si>
  <si>
    <t>3 m NIBOR + 3,08 percent</t>
  </si>
  <si>
    <t>3 m NIBOR + 2,75 percent</t>
  </si>
  <si>
    <t>3 m NIBOR + 2,50 percent</t>
  </si>
  <si>
    <t>3 m NIBOR +1,40 percent</t>
  </si>
  <si>
    <t>3 m NIBOR +1,45 percent</t>
  </si>
  <si>
    <t>3 m NIBOR +1,65 percent</t>
  </si>
  <si>
    <t>3 m NIBOR +1,33 percent</t>
  </si>
  <si>
    <t>3 m NIBOR +1,37 percent</t>
  </si>
  <si>
    <t xml:space="preserve">Existence of a dividend stopper </t>
  </si>
  <si>
    <t>No</t>
  </si>
  <si>
    <t>20a</t>
  </si>
  <si>
    <t xml:space="preserve">     Fully discretionary, partially discretionary or mandatory (in terms of timing)</t>
  </si>
  <si>
    <t>Fully discretionary</t>
  </si>
  <si>
    <t>Mandatory</t>
  </si>
  <si>
    <t>20b</t>
  </si>
  <si>
    <t xml:space="preserve">     Fully discretionary, partially discretionary or mandatory (in terms of amount)</t>
  </si>
  <si>
    <t xml:space="preserve">     Existence of step up or other incentive to redeem</t>
  </si>
  <si>
    <t xml:space="preserve">     Noncumulative or cumulative</t>
  </si>
  <si>
    <t>Noncumulative</t>
  </si>
  <si>
    <t>Non-cumulative</t>
  </si>
  <si>
    <t>Cumulative</t>
  </si>
  <si>
    <t>Convertible or non-convertible</t>
  </si>
  <si>
    <t>Convertible</t>
  </si>
  <si>
    <t>Nonconvertible</t>
  </si>
  <si>
    <t xml:space="preserve">     If convertible, conversion trigger(s)</t>
  </si>
  <si>
    <t xml:space="preserve">Could be converted into Common Equity Tier 1 Capital if instructed by the Norwegian FSA or by other relevant public athority, at a severe fall in solidity or if the regulators see it as neccessary to avoid liquidation. </t>
  </si>
  <si>
    <t xml:space="preserve">     If convertible, fully or partially</t>
  </si>
  <si>
    <t>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</si>
  <si>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</si>
  <si>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</si>
  <si>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</si>
  <si>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</si>
  <si>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</si>
  <si>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</si>
  <si>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Common Equity Tier 1 Capital below 5,125 percent on the issuer's company level or consolidated level</t>
  </si>
  <si>
    <t xml:space="preserve">     If write-down, full or partial</t>
  </si>
  <si>
    <t xml:space="preserve">     If write-down, permanent or temporary</t>
  </si>
  <si>
    <t>Temporary</t>
  </si>
  <si>
    <t xml:space="preserve">        If temporary write-down, description of write-up mechanism</t>
  </si>
  <si>
    <t>Write-ups possible by adding parts of accumulated profits</t>
  </si>
  <si>
    <t>Position in subordination hierarchy in liquidation (specify instrument type immediately senior to instrument)</t>
  </si>
  <si>
    <t>Senior non-preferred</t>
  </si>
  <si>
    <t>Non-compliant transitioned features</t>
  </si>
  <si>
    <t>If yes, specify non-compliant features</t>
  </si>
  <si>
    <t>Main features of Common Equity Tier 1, Additional Tier 1 and Tier 2 instruments</t>
  </si>
  <si>
    <t>Scope of consolidation: Consolidated</t>
  </si>
  <si>
    <t>EU 1a</t>
  </si>
  <si>
    <t>Quarter ending on (DD Month YYY)</t>
  </si>
  <si>
    <t>EU 1b</t>
  </si>
  <si>
    <t>Number of data points used in the calculation of averages</t>
  </si>
  <si>
    <t>HIGH-QUALITY LIQUID ASSETS</t>
  </si>
  <si>
    <t>Total high-quality liquid assets (HQLA), after application of haircuts in line with Article 9 of regulation (EU) 2015/61</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</si>
  <si>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</si>
  <si>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</si>
  <si>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</si>
  <si>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</si>
  <si>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</si>
  <si>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</si>
  <si>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</si>
  <si>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</si>
  <si>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</si>
  <si>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</si>
  <si>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</si>
  <si>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</si>
  <si>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</si>
  <si>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</si>
  <si>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</si>
  <si>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</si>
  <si>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</si>
  <si>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</si>
  <si>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</si>
  <si>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</si>
  <si>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</si>
  <si>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</si>
  <si>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</si>
  <si>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</si>
  <si>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</si>
  <si>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</si>
  <si>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</si>
  <si>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</si>
  <si>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</si>
  <si>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</si>
  <si>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</si>
  <si>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</si>
  <si>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Other regulatory adjusments</t>
  </si>
  <si>
    <t>Norway</t>
  </si>
  <si>
    <t>*For the purpose of calculation of countercyclical buffer amount, all exposures are allocated to Norway</t>
  </si>
  <si>
    <t>Risk weighted exposure amounts (RWEAs)</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</si>
  <si>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</si>
  <si>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</si>
  <si>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</si>
  <si>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</si>
  <si>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</si>
  <si>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</si>
  <si>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</si>
  <si>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</si>
  <si>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</si>
  <si>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</si>
  <si>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</si>
  <si>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</si>
  <si>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</si>
  <si>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</si>
  <si>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</si>
  <si>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</si>
  <si>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</si>
  <si>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</si>
  <si>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</si>
  <si>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</si>
  <si>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</si>
  <si>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deduction</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</si>
  <si>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</si>
  <si>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</si>
  <si>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</si>
  <si>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</si>
  <si>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</si>
  <si>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</si>
  <si>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</si>
  <si>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</si>
  <si>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</si>
  <si>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</si>
  <si>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</si>
  <si>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 (For information)</t>
  </si>
  <si>
    <t>PARENT BANK</t>
  </si>
  <si>
    <t>NOK million</t>
  </si>
  <si>
    <t>GROUP</t>
  </si>
  <si>
    <t>Minimum Tier 1 capital requirements</t>
  </si>
  <si>
    <t>Conservation buffer</t>
  </si>
  <si>
    <t>Systemic risk buffer</t>
  </si>
  <si>
    <t>Counter-cyclical buffer</t>
  </si>
  <si>
    <t>Pilar 2 requirements</t>
  </si>
  <si>
    <t>CET1 requirements, incl. Pilar 2</t>
  </si>
  <si>
    <t>Tier1 Capital requirements, incl. Pilar 2</t>
  </si>
  <si>
    <t>Total capital requirements, incl. Pilar 2</t>
  </si>
  <si>
    <t>Above CET1 requirements, incl. Pilar 2</t>
  </si>
  <si>
    <t>Above Tier1 Capital requirements, incl. Pilar 2</t>
  </si>
  <si>
    <t>Above total capital requirements, incl. Pilar 2</t>
  </si>
  <si>
    <t>Total equity</t>
  </si>
  <si>
    <t>Hybrid capital classified as equity</t>
  </si>
  <si>
    <t>Share of profit not eligible as common equity tier 1 capital</t>
  </si>
  <si>
    <t>Deductions for intagible assets</t>
  </si>
  <si>
    <t>Deductions for additional value adjustements</t>
  </si>
  <si>
    <t>Other deductions</t>
  </si>
  <si>
    <t>Total common equity tier 1 capital</t>
  </si>
  <si>
    <t>Other tier 1 capital</t>
  </si>
  <si>
    <t>Total tier 1 capital</t>
  </si>
  <si>
    <t>Additional capital supplementary to tier 1 capital</t>
  </si>
  <si>
    <t>Deductrions from additional capital</t>
  </si>
  <si>
    <t>Total additional capital</t>
  </si>
  <si>
    <t>Net subordinated capital</t>
  </si>
  <si>
    <t>Calculation basis according to standard method</t>
  </si>
  <si>
    <t>Engagements with local and regional authorities</t>
  </si>
  <si>
    <t>Engagements with institutions</t>
  </si>
  <si>
    <t>Engagements with enterprises</t>
  </si>
  <si>
    <t>Engagements with mass market</t>
  </si>
  <si>
    <t>Engagements secured in property</t>
  </si>
  <si>
    <t>Engagements which have fallen due</t>
  </si>
  <si>
    <t>Engagements which are high risk</t>
  </si>
  <si>
    <t>Engagements in covered bonds</t>
  </si>
  <si>
    <t>Engagements in collective investment funds</t>
  </si>
  <si>
    <t>Engagements, other</t>
  </si>
  <si>
    <t>Capital requirements for credit and counterparty risk</t>
  </si>
  <si>
    <t>Capital requirements for position, currency and product risk</t>
  </si>
  <si>
    <t>Capital requirements for operational risk</t>
  </si>
  <si>
    <t>CVA addition</t>
  </si>
  <si>
    <t>Risk-weighted balance (calculation basis)</t>
  </si>
  <si>
    <t>Common equity tier 1 capital ratio. %</t>
  </si>
  <si>
    <t>Tier 1 capital ratio. %</t>
  </si>
  <si>
    <t>Total capital ratio. %</t>
  </si>
  <si>
    <t xml:space="preserve">Leverage ratio </t>
  </si>
  <si>
    <t>Total corporate customers</t>
  </si>
  <si>
    <t xml:space="preserve">PARENT BANK </t>
  </si>
  <si>
    <t xml:space="preserve">GROUP </t>
  </si>
  <si>
    <t xml:space="preserve">NOK MILLION </t>
  </si>
  <si>
    <t>Agder</t>
  </si>
  <si>
    <t>Vestfold og Telemark</t>
  </si>
  <si>
    <t>Oslo</t>
  </si>
  <si>
    <t>Viken</t>
  </si>
  <si>
    <t>Rogaland</t>
  </si>
  <si>
    <t>Accrued interest</t>
  </si>
  <si>
    <t xml:space="preserve">Total gross loans </t>
  </si>
  <si>
    <t>NOK MILLION</t>
  </si>
  <si>
    <t>Retail customers</t>
  </si>
  <si>
    <t>Public administration</t>
  </si>
  <si>
    <t>Primary industry</t>
  </si>
  <si>
    <t>Manufacturing industry</t>
  </si>
  <si>
    <t>Real estate development</t>
  </si>
  <si>
    <t>Building and construction industry</t>
  </si>
  <si>
    <t>Property management</t>
  </si>
  <si>
    <t>Transport</t>
  </si>
  <si>
    <t>Retail trade</t>
  </si>
  <si>
    <t>Hotel and restaurant</t>
  </si>
  <si>
    <t>Housing cooperatives</t>
  </si>
  <si>
    <t>Financial/commercial services</t>
  </si>
  <si>
    <t>Social services</t>
  </si>
  <si>
    <t>Accrued interests</t>
  </si>
  <si>
    <t>TOTAL COMMITMENTS</t>
  </si>
  <si>
    <t>Retail banking customers</t>
  </si>
  <si>
    <t>Corporate customers</t>
  </si>
  <si>
    <t>Total defaulted commitments</t>
  </si>
  <si>
    <t>Leverage ratio disclosure</t>
  </si>
  <si>
    <t>Derivatives</t>
  </si>
  <si>
    <t>Off balance sheet commitments</t>
  </si>
  <si>
    <t>Proportion Brage Finans AS</t>
  </si>
  <si>
    <t>Eliminations Brage Finans AS</t>
  </si>
  <si>
    <t>Total Leverage Ratio exposure</t>
  </si>
  <si>
    <t>Total tier 1 capital group Sparebanken Sør</t>
  </si>
  <si>
    <t>Leverage Ratio group Sparebanken Sør</t>
  </si>
  <si>
    <t>Stage 2</t>
  </si>
  <si>
    <t>Stage 3</t>
  </si>
  <si>
    <t>Total exposure with forbearance measures</t>
  </si>
  <si>
    <t>Assets</t>
  </si>
  <si>
    <t>Loans and advances to credit institutions</t>
  </si>
  <si>
    <t>Net loans to costumers</t>
  </si>
  <si>
    <t>Bonds and certificates</t>
  </si>
  <si>
    <t>Financial derivatives</t>
  </si>
  <si>
    <t>Total credit risk exposure from balance sheet</t>
  </si>
  <si>
    <t>Financial guarantee commitments, unutilised credits and loan approvals</t>
  </si>
  <si>
    <t>Guarantees</t>
  </si>
  <si>
    <t>Unutilised credits to credit institutions</t>
  </si>
  <si>
    <t>Unutilised credits</t>
  </si>
  <si>
    <t>Loan approvals</t>
  </si>
  <si>
    <t>Total financial guarantee commitments, unutilised credits and loan approvals</t>
  </si>
  <si>
    <t>Total credit risk exposure</t>
  </si>
  <si>
    <t>Total non-performing loans (step 3)</t>
  </si>
  <si>
    <t xml:space="preserve">Impairement losses in stage 3 </t>
  </si>
  <si>
    <t>Net non-performing loans</t>
  </si>
  <si>
    <t>Provisioning non-performing loans</t>
  </si>
  <si>
    <t>Total non-performing loans in % of gross loans</t>
  </si>
  <si>
    <t xml:space="preserve">Loss expense on loans during the period </t>
  </si>
  <si>
    <t>Period's change in write-downs stage 1</t>
  </si>
  <si>
    <t>+Period's change in write-downs stage 2</t>
  </si>
  <si>
    <t>+Period's change in write-downs stage 3</t>
  </si>
  <si>
    <t>+ Period's confirmed loss</t>
  </si>
  <si>
    <t>+ Recognised as interest income</t>
  </si>
  <si>
    <t>- Period's recoveries relating to previous losses</t>
  </si>
  <si>
    <t xml:space="preserve">`+ Change in write-downs an guarantees </t>
  </si>
  <si>
    <t xml:space="preserve"> Loss expenses during the period</t>
  </si>
  <si>
    <t>Stage 1</t>
  </si>
  <si>
    <t>Expected losses in the next 12 months</t>
  </si>
  <si>
    <t>Lifetime expected credit losses</t>
  </si>
  <si>
    <t>Provisions for loan losses as at 01.01.2021</t>
  </si>
  <si>
    <t>Transfers</t>
  </si>
  <si>
    <t>Transferred to stage 1</t>
  </si>
  <si>
    <t>Transferred to stage 2</t>
  </si>
  <si>
    <t>Transferred to stage 3</t>
  </si>
  <si>
    <t>Losses on new loans</t>
  </si>
  <si>
    <t>Losses on deducted loans *</t>
  </si>
  <si>
    <t>Losses on older loans and other changes</t>
  </si>
  <si>
    <t>Provisions for loan losses as at 31.12.2021</t>
  </si>
  <si>
    <t>Provisions for loan losses</t>
  </si>
  <si>
    <t>Provisions for losses on guarantees and undrawn credits</t>
  </si>
  <si>
    <t>Total provision for losses as at 31.12.2021</t>
  </si>
  <si>
    <t>Losses on loans</t>
  </si>
  <si>
    <t>Provisions for loan losses by stage</t>
  </si>
  <si>
    <t>Provisions for loan losses as at 01.01.2020</t>
  </si>
  <si>
    <t>Provisions for loan losses as at 31.12.2020</t>
  </si>
  <si>
    <t xml:space="preserve">Provisions for guarantees and undrawn credits </t>
  </si>
  <si>
    <t>Total provision for losses as at 31.12.2020</t>
  </si>
  <si>
    <t>Total impairment losses as of 31.12.2020</t>
  </si>
  <si>
    <t>Primary Industry</t>
  </si>
  <si>
    <t>Manufactoring industry</t>
  </si>
  <si>
    <t>Hotel and restaurants</t>
  </si>
  <si>
    <t>Sosial services</t>
  </si>
  <si>
    <t>Total impairment losses on loans, guarantees and undrawn credit</t>
  </si>
  <si>
    <t xml:space="preserve">Impairment losses on lending </t>
  </si>
  <si>
    <t>Impairment losses on unused credits and guarantees</t>
  </si>
  <si>
    <t xml:space="preserve">Total impairment losses </t>
  </si>
  <si>
    <t>Total impairment losses as of 31.12.2021</t>
  </si>
  <si>
    <t>All amounts are in NOK million unless otherwise stated.</t>
  </si>
  <si>
    <t>Pillar 3 Additional Disclosures</t>
  </si>
  <si>
    <t>Q4 2021</t>
  </si>
  <si>
    <t>Credit risk exposure and CRM effects</t>
  </si>
  <si>
    <t>Institution-specific countercyclical capital buffer</t>
  </si>
  <si>
    <t>Commitments by sector and industry</t>
  </si>
  <si>
    <t>Impairment by sector, industry and stage</t>
  </si>
  <si>
    <t>Non-performing commitments</t>
  </si>
  <si>
    <t>Gross non-performing commitments by sector and industry</t>
  </si>
  <si>
    <t xml:space="preserve">Exposure amount by type of exposure </t>
  </si>
  <si>
    <t>*The geographical breakdown is based on the customer’s home/business address.</t>
  </si>
  <si>
    <t>*The presentation of industries is based on official industrial codes and is grouped as the Group reports these internally.</t>
  </si>
  <si>
    <t>LIQ1 - Quantitative information of LCR</t>
  </si>
  <si>
    <t>Total unweighted value (average)</t>
  </si>
  <si>
    <t>Total weighted value (average)</t>
  </si>
  <si>
    <t>CC1 - Composition of regulatory own funds</t>
  </si>
  <si>
    <t>OV1 – Overview of total risk exposure amounts</t>
  </si>
  <si>
    <t>CR5 – standardised approach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</si>
</sst>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3" formatCode="_-* #,##0.00_-;\-* #,##0.00_-;_-* &quot;-&quot;??_-;_-@_-"/>
    <numFmt numFmtId="164" formatCode="[$-809]dd\ mmmm\ yyyy;@"/>
    <numFmt numFmtId="165" formatCode="[$-414]d/\ mmm/\ yyyy;@"/>
    <numFmt numFmtId="166" formatCode="[$-409]dd/mmm/yy;@"/>
    <numFmt numFmtId="167" formatCode="_-* #,##0_-;\-* #,##0_-;_-* &quot;-&quot;??_-;_-@_-"/>
    <numFmt numFmtId="168" formatCode="0.0\ %"/>
    <numFmt numFmtId="169" formatCode="_(* #,##0.00_);_(* \(#,##0.00\);_(* &quot;-&quot;??_);_(@_)"/>
    <numFmt numFmtId="170" formatCode="_ * #,##0_ ;_ * \-#,##0_ ;_ * &quot;-&quot;??_ ;_ @_ "/>
    <numFmt numFmtId="171" formatCode="#,##0_ ;\-#,##0\ "/>
    <numFmt numFmtId="172" formatCode="dd/mm/yyyy;@"/>
    <numFmt numFmtId="173" formatCode="dd/mm/yy;@"/>
    <numFmt numFmtId="174" formatCode="_-* #,##0.0_-;\-* #,##0.0_-;_-* &quot;-&quot;??_-;_-@_-"/>
    <numFmt numFmtId="175" formatCode="_-* #,##0_-;\-* #,##0_-;_-* &quot;-&quot;?_-;_-@_-"/>
    <numFmt numFmtId="176" formatCode="_-* #,##0.0000000000000000_-;\-* #,##0.0000000000000000_-;_-* &quot;-&quot;??_-;_-@_-"/>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10"/>
      <name val="Arial"/>
      <family val="2"/>
    </font>
    <font>
      <b/>
      <sz val="20"/>
      <name val="Arial"/>
      <family val="2"/>
    </font>
    <font>
      <sz val="8.5"/>
      <color theme="1"/>
      <name val="Segoe UI"/>
      <family val="2"/>
    </font>
    <font>
      <b/>
      <sz val="8.5"/>
      <color theme="1"/>
      <name val="Segoe UI"/>
      <family val="2"/>
    </font>
    <font>
      <sz val="11"/>
      <name val="Calibri"/>
      <family val="2"/>
      <scheme val="minor"/>
    </font>
    <font>
      <b/>
      <sz val="11"/>
      <name val="Calibri"/>
      <family val="2"/>
      <scheme val="minor"/>
    </font>
    <font>
      <b/>
      <sz val="14"/>
      <color theme="1"/>
      <name val="Calibri"/>
      <family val="2"/>
      <scheme val="minor"/>
    </font>
    <font>
      <strike/>
      <sz val="11"/>
      <color rgb="FF000000"/>
      <name val="Calibri"/>
      <family val="2"/>
      <scheme val="minor"/>
    </font>
    <font>
      <sz val="11"/>
      <color rgb="FF000000"/>
      <name val="Calibri"/>
      <family val="2"/>
      <scheme val="minor"/>
    </font>
    <font>
      <b/>
      <sz val="11"/>
      <color rgb="FF000000"/>
      <name val="Calibri"/>
      <family val="2"/>
      <scheme val="minor"/>
    </font>
    <font>
      <b/>
      <sz val="14"/>
      <color rgb="FF000000"/>
      <name val="Calibri"/>
      <family val="2"/>
      <scheme val="minor"/>
    </font>
    <font>
      <b/>
      <sz val="9"/>
      <color rgb="FF000000"/>
      <name val="Calibri"/>
      <family val="2"/>
      <scheme val="minor"/>
    </font>
    <font>
      <i/>
      <sz val="11"/>
      <name val="Calibri"/>
      <family val="2"/>
      <scheme val="minor"/>
    </font>
    <font>
      <sz val="8"/>
      <name val="Calibri"/>
      <family val="2"/>
      <scheme val="minor"/>
    </font>
    <font>
      <sz val="11"/>
      <color theme="1"/>
      <name val="Calibri"/>
      <family val="2"/>
      <charset val="238"/>
      <scheme val="minor"/>
    </font>
    <font>
      <sz val="9"/>
      <name val="Arial"/>
      <family val="2"/>
    </font>
    <font>
      <b/>
      <i/>
      <sz val="11"/>
      <name val="Calibri"/>
      <family val="2"/>
      <scheme val="minor"/>
    </font>
    <font>
      <sz val="11"/>
      <color rgb="FF00B050"/>
      <name val="Calibri"/>
      <family val="2"/>
      <scheme val="minor"/>
    </font>
    <font>
      <sz val="11"/>
      <color rgb="FFFF0000"/>
      <name val="Calibri"/>
      <family val="2"/>
      <scheme val="minor"/>
    </font>
    <font>
      <u/>
      <sz val="11"/>
      <color theme="10"/>
      <name val="Calibri"/>
      <family val="2"/>
      <scheme val="minor"/>
    </font>
    <font>
      <b/>
      <sz val="9"/>
      <color theme="0"/>
      <name val="Calibri"/>
      <family val="2"/>
    </font>
    <font>
      <sz val="9"/>
      <color rgb="FFFFFFFF"/>
      <name val="Calibri"/>
      <family val="2"/>
    </font>
    <font>
      <sz val="9"/>
      <name val="Calibri"/>
      <family val="2"/>
    </font>
    <font>
      <b/>
      <sz val="20"/>
      <color theme="4"/>
      <name val="Calibri"/>
      <family val="2"/>
      <scheme val="minor"/>
    </font>
    <font>
      <sz val="12"/>
      <name val="Calibri"/>
      <family val="2"/>
      <scheme val="minor"/>
    </font>
    <font>
      <sz val="11"/>
      <name val="Calibri"/>
      <family val="2"/>
    </font>
    <font>
      <b/>
      <sz val="8"/>
      <color theme="0"/>
      <name val="Arial"/>
      <family val="2"/>
    </font>
    <font>
      <sz val="11"/>
      <color rgb="FF0070C0"/>
      <name val="Calibri"/>
      <family val="2"/>
      <scheme val="minor"/>
    </font>
    <font>
      <b/>
      <i/>
      <sz val="11"/>
      <color theme="5"/>
      <name val="Calibri"/>
      <family val="2"/>
      <scheme val="minor"/>
    </font>
    <font>
      <b/>
      <sz val="11"/>
      <name val="Calibri"/>
      <family val="2"/>
    </font>
    <font>
      <sz val="11"/>
      <color indexed="8"/>
      <name val="Calibri"/>
      <family val="2"/>
    </font>
    <font>
      <sz val="11"/>
      <color rgb="FF000000"/>
      <name val="Calibri"/>
      <family val="2"/>
    </font>
    <font>
      <b/>
      <sz val="11"/>
      <color rgb="FF000000"/>
      <name val="Calibri"/>
      <family val="2"/>
    </font>
    <font>
      <b/>
      <sz val="20"/>
      <color rgb="FF002060"/>
      <name val="Calibri"/>
      <family val="2"/>
      <scheme val="minor"/>
    </font>
    <font>
      <b/>
      <sz val="20"/>
      <color rgb="FF002060"/>
      <name val="Calibri"/>
      <family val="2"/>
    </font>
    <font>
      <b/>
      <sz val="11"/>
      <color theme="0"/>
      <name val="Calibri"/>
      <family val="2"/>
    </font>
    <font>
      <sz val="7"/>
      <name val="Calibri"/>
      <family val="2"/>
      <scheme val="minor"/>
    </font>
    <font>
      <i/>
      <sz val="7"/>
      <name val="Calibri"/>
      <family val="2"/>
      <scheme val="minor"/>
    </font>
    <font>
      <b/>
      <sz val="12"/>
      <color rgb="FF002060"/>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2" tint="-9.9978637043366805E-2"/>
        <bgColor indexed="64"/>
      </patternFill>
    </fill>
    <fill>
      <patternFill patternType="solid">
        <fgColor theme="2" tint="-9.9978637043366805E-2"/>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diagonal/>
    </border>
    <border>
      <left style="medium">
        <color rgb="FF002060"/>
      </left>
      <right/>
      <top/>
      <bottom/>
      <diagonal/>
    </border>
    <border>
      <left/>
      <right style="medium">
        <color rgb="FF002060"/>
      </right>
      <top/>
      <bottom/>
      <diagonal/>
    </border>
    <border>
      <left/>
      <right/>
      <top style="medium">
        <color indexed="64"/>
      </top>
      <bottom style="medium">
        <color indexed="64"/>
      </bottom>
      <diagonal/>
    </border>
  </borders>
  <cellStyleXfs count="17">
    <xf numFmtId="0" fontId="0" fillId="0" borderId="0"/>
    <xf numFmtId="0" fontId="6" fillId="2" borderId="3" applyNumberFormat="0" applyFill="0" applyBorder="0" applyAlignment="0" applyProtection="0">
      <alignment horizontal="left"/>
    </xf>
    <xf numFmtId="0" fontId="3" fillId="0" borderId="0">
      <alignment vertical="center"/>
    </xf>
    <xf numFmtId="0" fontId="3" fillId="0" borderId="0">
      <alignment vertical="center"/>
    </xf>
    <xf numFmtId="0" fontId="4" fillId="0" borderId="0" applyNumberFormat="0" applyFill="0" applyBorder="0" applyAlignment="0" applyProtection="0"/>
    <xf numFmtId="0" fontId="5" fillId="2" borderId="2" applyFont="0" applyBorder="0">
      <alignment horizontal="center" wrapText="1"/>
    </xf>
    <xf numFmtId="0" fontId="3" fillId="3" borderId="1" applyNumberFormat="0" applyFont="0" applyBorder="0">
      <alignment horizontal="center" vertical="center"/>
    </xf>
    <xf numFmtId="3" fontId="3" fillId="4" borderId="1" applyFont="0">
      <alignment horizontal="right" vertical="center"/>
      <protection locked="0"/>
    </xf>
    <xf numFmtId="0" fontId="3" fillId="0" borderId="0"/>
    <xf numFmtId="0" fontId="19" fillId="0" borderId="0"/>
    <xf numFmtId="0" fontId="3" fillId="0" borderId="0"/>
    <xf numFmtId="0" fontId="24" fillId="0" borderId="0" applyNumberFormat="0" applyFill="0" applyBorder="0" applyAlignment="0" applyProtection="0"/>
    <xf numFmtId="0" fontId="26"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 fillId="0" borderId="0"/>
    <xf numFmtId="169" fontId="3" fillId="0" borderId="0" applyFont="0" applyFill="0" applyBorder="0" applyAlignment="0" applyProtection="0"/>
  </cellStyleXfs>
  <cellXfs count="483">
    <xf numFmtId="0" fontId="0" fillId="0" borderId="0" xfId="0"/>
    <xf numFmtId="0" fontId="0" fillId="0" borderId="0" xfId="0"/>
    <xf numFmtId="0" fontId="9" fillId="0" borderId="1" xfId="0" applyFont="1" applyBorder="1" applyAlignment="1">
      <alignment horizontal="justify" vertical="center" wrapText="1"/>
    </xf>
    <xf numFmtId="0" fontId="10" fillId="0" borderId="1" xfId="0" applyFont="1" applyFill="1" applyBorder="1" applyAlignment="1">
      <alignment horizontal="justify" vertical="center" wrapText="1"/>
    </xf>
    <xf numFmtId="0" fontId="9" fillId="0" borderId="1" xfId="0" applyFont="1" applyBorder="1" applyAlignment="1">
      <alignment vertical="center" wrapText="1"/>
    </xf>
    <xf numFmtId="0" fontId="10" fillId="0" borderId="1" xfId="0" applyFont="1" applyFill="1" applyBorder="1" applyAlignment="1">
      <alignment vertical="center" wrapText="1"/>
    </xf>
    <xf numFmtId="0" fontId="10" fillId="0" borderId="1" xfId="0" applyFont="1" applyBorder="1" applyAlignment="1">
      <alignment horizontal="center" vertical="center" wrapText="1"/>
    </xf>
    <xf numFmtId="0" fontId="9" fillId="0" borderId="6" xfId="0" applyFont="1" applyBorder="1" applyAlignment="1">
      <alignment horizontal="justify"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justify" vertical="center" wrapText="1"/>
    </xf>
    <xf numFmtId="0" fontId="9" fillId="0" borderId="6" xfId="0" applyFont="1" applyBorder="1" applyAlignment="1">
      <alignment horizontal="center" vertical="center" wrapText="1"/>
    </xf>
    <xf numFmtId="0" fontId="0" fillId="0" borderId="0" xfId="0" applyFill="1"/>
    <xf numFmtId="0" fontId="0" fillId="0" borderId="0" xfId="0"/>
    <xf numFmtId="0" fontId="0" fillId="0" borderId="0" xfId="0" applyBorder="1"/>
    <xf numFmtId="0" fontId="11" fillId="0" borderId="0" xfId="0" applyFont="1"/>
    <xf numFmtId="0" fontId="0" fillId="5" borderId="1" xfId="0" applyFont="1" applyFill="1" applyBorder="1" applyAlignment="1">
      <alignment horizontal="center" vertical="center" wrapText="1"/>
    </xf>
    <xf numFmtId="0" fontId="0" fillId="0" borderId="1" xfId="0" quotePrefix="1" applyFont="1" applyBorder="1" applyAlignment="1">
      <alignment horizontal="center" vertical="center"/>
    </xf>
    <xf numFmtId="0" fontId="9" fillId="0" borderId="1" xfId="3" applyFont="1" applyFill="1" applyBorder="1" applyAlignment="1">
      <alignment horizontal="left" vertical="center" wrapText="1" indent="1"/>
    </xf>
    <xf numFmtId="0" fontId="0" fillId="0" borderId="0" xfId="0"/>
    <xf numFmtId="0" fontId="0" fillId="0" borderId="0" xfId="0"/>
    <xf numFmtId="0" fontId="0" fillId="6" borderId="9" xfId="0" applyFill="1" applyBorder="1" applyAlignment="1">
      <alignment horizontal="center" vertical="center"/>
    </xf>
    <xf numFmtId="0" fontId="0" fillId="6" borderId="1" xfId="0" applyFont="1" applyFill="1" applyBorder="1" applyAlignment="1">
      <alignment vertical="center" wrapText="1"/>
    </xf>
    <xf numFmtId="0" fontId="9" fillId="0" borderId="1" xfId="0" applyFont="1" applyBorder="1" applyAlignment="1">
      <alignment horizontal="left" vertical="center" wrapText="1"/>
    </xf>
    <xf numFmtId="0" fontId="8" fillId="6" borderId="1" xfId="0" applyFont="1" applyFill="1" applyBorder="1" applyAlignment="1">
      <alignment vertical="center" wrapText="1"/>
    </xf>
    <xf numFmtId="0" fontId="13" fillId="0" borderId="1" xfId="0" applyFont="1" applyBorder="1" applyAlignment="1">
      <alignment horizontal="left" vertical="center" wrapText="1" indent="1"/>
    </xf>
    <xf numFmtId="0" fontId="13" fillId="0" borderId="1" xfId="0" applyFont="1" applyBorder="1" applyAlignment="1">
      <alignment horizontal="left" vertical="center" wrapText="1" indent="2"/>
    </xf>
    <xf numFmtId="0" fontId="13" fillId="0" borderId="1" xfId="0" quotePrefix="1" applyFont="1" applyBorder="1" applyAlignment="1">
      <alignment horizontal="center" vertical="center" wrapText="1"/>
    </xf>
    <xf numFmtId="0" fontId="14" fillId="0" borderId="1" xfId="0" applyFont="1" applyFill="1" applyBorder="1" applyAlignment="1">
      <alignment vertical="center" wrapText="1"/>
    </xf>
    <xf numFmtId="0" fontId="14" fillId="0" borderId="0" xfId="0" applyFont="1" applyBorder="1" applyAlignment="1">
      <alignment vertical="center" wrapText="1"/>
    </xf>
    <xf numFmtId="0" fontId="14" fillId="0" borderId="1" xfId="0" quotePrefix="1" applyFont="1" applyFill="1" applyBorder="1" applyAlignment="1">
      <alignment horizontal="center" vertical="center" wrapText="1"/>
    </xf>
    <xf numFmtId="0" fontId="0" fillId="0" borderId="0" xfId="0" applyFont="1"/>
    <xf numFmtId="0" fontId="14" fillId="0" borderId="1" xfId="0" applyFont="1" applyFill="1" applyBorder="1" applyAlignment="1">
      <alignment horizontal="justify" vertical="center" wrapText="1"/>
    </xf>
    <xf numFmtId="0" fontId="14" fillId="0" borderId="1" xfId="0" quotePrefix="1" applyFont="1" applyBorder="1" applyAlignment="1">
      <alignment horizontal="center" vertical="center" wrapText="1"/>
    </xf>
    <xf numFmtId="0" fontId="16" fillId="0" borderId="0" xfId="0" applyFont="1" applyBorder="1" applyAlignment="1">
      <alignment horizontal="justify" vertical="center" wrapText="1"/>
    </xf>
    <xf numFmtId="0" fontId="15" fillId="0" borderId="0" xfId="0" applyFont="1" applyAlignment="1">
      <alignment horizontal="justify" vertical="center" wrapText="1"/>
    </xf>
    <xf numFmtId="0" fontId="9" fillId="0" borderId="0" xfId="0" applyFont="1"/>
    <xf numFmtId="0" fontId="0" fillId="0" borderId="0" xfId="0"/>
    <xf numFmtId="10" fontId="0" fillId="0" borderId="0" xfId="0" applyNumberFormat="1"/>
    <xf numFmtId="4" fontId="0" fillId="0" borderId="0" xfId="0" applyNumberFormat="1"/>
    <xf numFmtId="4" fontId="0" fillId="6" borderId="9" xfId="0" applyNumberFormat="1" applyFill="1" applyBorder="1" applyAlignment="1">
      <alignment horizontal="center" vertical="center"/>
    </xf>
    <xf numFmtId="4" fontId="0" fillId="6" borderId="1" xfId="0" applyNumberFormat="1" applyFill="1" applyBorder="1" applyAlignment="1">
      <alignment horizontal="center" vertical="center"/>
    </xf>
    <xf numFmtId="4" fontId="0" fillId="6" borderId="1" xfId="0" applyNumberFormat="1" applyFont="1" applyFill="1" applyBorder="1" applyAlignment="1">
      <alignment vertical="center" wrapText="1"/>
    </xf>
    <xf numFmtId="4" fontId="9" fillId="0" borderId="1" xfId="0" applyNumberFormat="1" applyFont="1" applyBorder="1" applyAlignment="1">
      <alignment horizontal="left" vertical="center" wrapText="1"/>
    </xf>
    <xf numFmtId="4" fontId="8" fillId="6" borderId="1" xfId="0" applyNumberFormat="1" applyFont="1" applyFill="1" applyBorder="1" applyAlignment="1">
      <alignment vertical="center" wrapText="1"/>
    </xf>
    <xf numFmtId="4" fontId="10" fillId="0" borderId="1" xfId="0"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4" fontId="17" fillId="0" borderId="1" xfId="0" applyNumberFormat="1" applyFont="1" applyBorder="1" applyAlignment="1">
      <alignment horizontal="center" vertical="center" wrapText="1"/>
    </xf>
    <xf numFmtId="4" fontId="9" fillId="0" borderId="1" xfId="0" applyNumberFormat="1" applyFont="1" applyBorder="1" applyAlignment="1">
      <alignment horizontal="center" wrapText="1"/>
    </xf>
    <xf numFmtId="4" fontId="9" fillId="0" borderId="1" xfId="0" applyNumberFormat="1" applyFont="1" applyBorder="1" applyAlignment="1">
      <alignment vertical="center" wrapText="1"/>
    </xf>
    <xf numFmtId="0" fontId="0" fillId="0" borderId="0" xfId="0" applyAlignment="1">
      <alignment horizontal="center"/>
    </xf>
    <xf numFmtId="0" fontId="0" fillId="0" borderId="1" xfId="0" applyFill="1" applyBorder="1"/>
    <xf numFmtId="0" fontId="24" fillId="0" borderId="1" xfId="11" applyBorder="1" applyAlignment="1">
      <alignment horizontal="center"/>
    </xf>
    <xf numFmtId="0" fontId="28" fillId="0" borderId="0" xfId="0" applyFont="1" applyFill="1"/>
    <xf numFmtId="0" fontId="9" fillId="0" borderId="0" xfId="0" applyFont="1" applyFill="1"/>
    <xf numFmtId="0" fontId="31" fillId="0" borderId="14" xfId="0" applyFont="1" applyFill="1" applyBorder="1" applyAlignment="1">
      <alignment vertical="center" wrapText="1"/>
    </xf>
    <xf numFmtId="0" fontId="13" fillId="5" borderId="1" xfId="0" applyFont="1" applyFill="1" applyBorder="1"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167" fontId="9" fillId="0" borderId="1" xfId="13" applyNumberFormat="1" applyFont="1" applyBorder="1" applyAlignment="1">
      <alignment horizontal="center" vertical="center"/>
    </xf>
    <xf numFmtId="167" fontId="9" fillId="0" borderId="1" xfId="13" applyNumberFormat="1" applyFont="1" applyBorder="1" applyAlignment="1">
      <alignment vertical="center"/>
    </xf>
    <xf numFmtId="167" fontId="9" fillId="5" borderId="1" xfId="13" quotePrefix="1" applyNumberFormat="1" applyFont="1" applyFill="1" applyBorder="1" applyAlignment="1">
      <alignment vertical="center" wrapText="1"/>
    </xf>
    <xf numFmtId="167" fontId="9" fillId="0" borderId="1" xfId="13" applyNumberFormat="1" applyFont="1" applyBorder="1" applyAlignment="1">
      <alignment vertical="center" wrapText="1"/>
    </xf>
    <xf numFmtId="167" fontId="17" fillId="5" borderId="1" xfId="13" applyNumberFormat="1" applyFont="1" applyFill="1" applyBorder="1" applyAlignment="1">
      <alignment vertical="center" wrapText="1"/>
    </xf>
    <xf numFmtId="167" fontId="9" fillId="8" borderId="1" xfId="13" applyNumberFormat="1" applyFont="1" applyFill="1" applyBorder="1" applyAlignment="1">
      <alignment horizontal="center" vertical="center" wrapText="1"/>
    </xf>
    <xf numFmtId="167" fontId="9" fillId="8" borderId="1" xfId="13" applyNumberFormat="1" applyFont="1" applyFill="1" applyBorder="1" applyAlignment="1">
      <alignment vertical="center" wrapText="1"/>
    </xf>
    <xf numFmtId="167" fontId="9" fillId="5" borderId="1" xfId="13" applyNumberFormat="1" applyFont="1" applyFill="1" applyBorder="1" applyAlignment="1">
      <alignment vertical="center" wrapText="1"/>
    </xf>
    <xf numFmtId="167" fontId="9" fillId="0" borderId="1" xfId="13" applyNumberFormat="1" applyFont="1" applyBorder="1" applyAlignment="1">
      <alignment horizontal="center" vertical="center" wrapText="1"/>
    </xf>
    <xf numFmtId="0" fontId="13" fillId="5" borderId="8" xfId="0" applyFont="1" applyFill="1" applyBorder="1" applyAlignment="1">
      <alignment vertical="center" wrapText="1"/>
    </xf>
    <xf numFmtId="0" fontId="0" fillId="5" borderId="8" xfId="0" applyFill="1" applyBorder="1" applyAlignment="1">
      <alignment horizontal="center" vertical="center" wrapText="1"/>
    </xf>
    <xf numFmtId="0" fontId="23" fillId="0" borderId="0" xfId="0" applyFont="1"/>
    <xf numFmtId="0" fontId="0" fillId="0" borderId="9" xfId="0" applyFill="1" applyBorder="1"/>
    <xf numFmtId="0" fontId="9" fillId="6" borderId="9" xfId="0" applyFont="1" applyFill="1" applyBorder="1" applyAlignment="1">
      <alignment vertical="center" wrapText="1"/>
    </xf>
    <xf numFmtId="0" fontId="9" fillId="0" borderId="9" xfId="0" applyFont="1" applyBorder="1"/>
    <xf numFmtId="0" fontId="30" fillId="6" borderId="9" xfId="0" applyFont="1" applyFill="1" applyBorder="1" applyAlignment="1">
      <alignment vertical="center" wrapText="1"/>
    </xf>
    <xf numFmtId="0" fontId="30" fillId="0" borderId="9" xfId="0" applyFont="1" applyBorder="1" applyAlignment="1">
      <alignment horizontal="justify" vertical="center"/>
    </xf>
    <xf numFmtId="0" fontId="0" fillId="0" borderId="9" xfId="0" applyFont="1" applyBorder="1" applyAlignment="1">
      <alignment vertical="center"/>
    </xf>
    <xf numFmtId="0" fontId="27" fillId="0" borderId="0" xfId="0" applyFont="1" applyBorder="1" applyAlignment="1">
      <alignment vertical="center" wrapText="1"/>
    </xf>
    <xf numFmtId="0" fontId="32" fillId="0" borderId="0" xfId="0" applyFont="1"/>
    <xf numFmtId="0" fontId="0" fillId="0" borderId="0" xfId="0" applyFont="1"/>
    <xf numFmtId="0" fontId="0" fillId="5" borderId="1" xfId="0" applyFont="1" applyFill="1" applyBorder="1" applyAlignment="1">
      <alignment horizontal="center" vertical="center" wrapText="1"/>
    </xf>
    <xf numFmtId="0" fontId="0" fillId="0" borderId="0" xfId="0"/>
    <xf numFmtId="0" fontId="9" fillId="0" borderId="1" xfId="0" applyFont="1" applyBorder="1" applyAlignment="1">
      <alignment vertical="center" wrapText="1"/>
    </xf>
    <xf numFmtId="0" fontId="9" fillId="0" borderId="1" xfId="0" applyFont="1" applyBorder="1" applyAlignment="1">
      <alignment horizontal="left" vertical="center" wrapText="1" indent="1"/>
    </xf>
    <xf numFmtId="0" fontId="10" fillId="0" borderId="1" xfId="0" applyFont="1" applyBorder="1" applyAlignment="1">
      <alignment vertical="center" wrapText="1"/>
    </xf>
    <xf numFmtId="0" fontId="33" fillId="0" borderId="0" xfId="0" applyFont="1" applyAlignment="1">
      <alignment horizontal="center" wrapText="1"/>
    </xf>
    <xf numFmtId="0" fontId="10" fillId="0" borderId="1" xfId="0" applyFont="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center" vertical="center" wrapText="1"/>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0" fillId="0" borderId="0" xfId="0"/>
    <xf numFmtId="43" fontId="9" fillId="0" borderId="1" xfId="13" applyFont="1" applyBorder="1" applyAlignment="1">
      <alignment horizontal="center" vertical="center" wrapText="1"/>
    </xf>
    <xf numFmtId="43" fontId="9" fillId="0" borderId="1" xfId="13" applyFont="1" applyFill="1" applyBorder="1" applyAlignment="1">
      <alignment horizontal="center" vertical="center" wrapText="1"/>
    </xf>
    <xf numFmtId="0" fontId="30" fillId="2" borderId="0" xfId="8" applyFont="1" applyFill="1"/>
    <xf numFmtId="0" fontId="1" fillId="0" borderId="0" xfId="0" applyFont="1"/>
    <xf numFmtId="14" fontId="34" fillId="6" borderId="16" xfId="16" quotePrefix="1" applyNumberFormat="1" applyFont="1" applyFill="1" applyBorder="1" applyAlignment="1"/>
    <xf numFmtId="0" fontId="30" fillId="2" borderId="16" xfId="8" applyFont="1" applyFill="1" applyBorder="1"/>
    <xf numFmtId="0" fontId="35" fillId="0" borderId="0" xfId="0" applyFont="1"/>
    <xf numFmtId="0" fontId="35" fillId="6" borderId="0" xfId="0" applyFont="1" applyFill="1"/>
    <xf numFmtId="10" fontId="30" fillId="2" borderId="0" xfId="8" applyNumberFormat="1" applyFont="1" applyFill="1"/>
    <xf numFmtId="0" fontId="30" fillId="6" borderId="0" xfId="8" applyFont="1" applyFill="1"/>
    <xf numFmtId="10" fontId="30" fillId="0" borderId="0" xfId="8" applyNumberFormat="1" applyFont="1"/>
    <xf numFmtId="170" fontId="30" fillId="2" borderId="0" xfId="13" applyNumberFormat="1" applyFont="1" applyFill="1"/>
    <xf numFmtId="3" fontId="30" fillId="0" borderId="0" xfId="16" applyNumberFormat="1" applyFont="1" applyFill="1"/>
    <xf numFmtId="0" fontId="1" fillId="6" borderId="0" xfId="0" applyFont="1" applyFill="1"/>
    <xf numFmtId="14" fontId="34" fillId="2" borderId="16" xfId="16" quotePrefix="1" applyNumberFormat="1" applyFont="1" applyFill="1" applyBorder="1" applyAlignment="1">
      <alignment horizontal="right"/>
    </xf>
    <xf numFmtId="14" fontId="34" fillId="2" borderId="0" xfId="16" quotePrefix="1" applyNumberFormat="1" applyFont="1" applyFill="1" applyBorder="1" applyAlignment="1"/>
    <xf numFmtId="3" fontId="34" fillId="2" borderId="10" xfId="8" applyNumberFormat="1" applyFont="1" applyFill="1" applyBorder="1"/>
    <xf numFmtId="3" fontId="30" fillId="2" borderId="0" xfId="16" applyNumberFormat="1" applyFont="1" applyFill="1"/>
    <xf numFmtId="3" fontId="30" fillId="2" borderId="0" xfId="8" applyNumberFormat="1" applyFont="1" applyFill="1"/>
    <xf numFmtId="3" fontId="34" fillId="2" borderId="0" xfId="8" applyNumberFormat="1" applyFont="1" applyFill="1"/>
    <xf numFmtId="3" fontId="30" fillId="2" borderId="0" xfId="16" applyNumberFormat="1" applyFont="1" applyFill="1" applyBorder="1"/>
    <xf numFmtId="3" fontId="34" fillId="2" borderId="10" xfId="16" applyNumberFormat="1" applyFont="1" applyFill="1" applyBorder="1"/>
    <xf numFmtId="3" fontId="34" fillId="2" borderId="0" xfId="16" applyNumberFormat="1" applyFont="1" applyFill="1" applyBorder="1"/>
    <xf numFmtId="168" fontId="30" fillId="2" borderId="0" xfId="8" applyNumberFormat="1" applyFont="1" applyFill="1"/>
    <xf numFmtId="0" fontId="30" fillId="2" borderId="0" xfId="0" applyFont="1" applyFill="1"/>
    <xf numFmtId="0" fontId="34" fillId="2" borderId="0" xfId="8" applyFont="1" applyFill="1" applyAlignment="1">
      <alignment horizontal="center" vertical="center"/>
    </xf>
    <xf numFmtId="0" fontId="34" fillId="0" borderId="0" xfId="8" applyFont="1"/>
    <xf numFmtId="0" fontId="9" fillId="5" borderId="1"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0" borderId="1" xfId="0" quotePrefix="1" applyFont="1" applyBorder="1" applyAlignment="1">
      <alignment horizontal="center"/>
    </xf>
    <xf numFmtId="0" fontId="9" fillId="2" borderId="1" xfId="3" applyFont="1" applyFill="1" applyBorder="1" applyAlignment="1">
      <alignment horizontal="center" vertical="center" wrapText="1"/>
    </xf>
    <xf numFmtId="0" fontId="0" fillId="0" borderId="1" xfId="0" applyFont="1" applyBorder="1" applyAlignment="1">
      <alignment horizontal="center" vertical="center"/>
    </xf>
    <xf numFmtId="3" fontId="0" fillId="6" borderId="9" xfId="0" applyNumberFormat="1" applyFill="1" applyBorder="1" applyAlignment="1">
      <alignment horizontal="right" vertical="center" wrapText="1"/>
    </xf>
    <xf numFmtId="43" fontId="0" fillId="6" borderId="9" xfId="13" applyFont="1" applyFill="1" applyBorder="1" applyAlignment="1">
      <alignment horizontal="right" vertical="center" wrapText="1"/>
    </xf>
    <xf numFmtId="3" fontId="0" fillId="0" borderId="9" xfId="0" applyNumberFormat="1" applyFill="1" applyBorder="1" applyAlignment="1">
      <alignment horizontal="right" vertical="center" wrapText="1"/>
    </xf>
    <xf numFmtId="168" fontId="0" fillId="6" borderId="9" xfId="0" applyNumberFormat="1" applyFill="1" applyBorder="1" applyAlignment="1">
      <alignment horizontal="right" vertical="center" wrapText="1"/>
    </xf>
    <xf numFmtId="167" fontId="0" fillId="0" borderId="9" xfId="13" applyNumberFormat="1" applyFont="1" applyFill="1" applyBorder="1" applyAlignment="1">
      <alignment horizontal="right" vertical="center" wrapText="1"/>
    </xf>
    <xf numFmtId="43" fontId="9" fillId="6" borderId="9" xfId="13" applyFont="1" applyFill="1" applyBorder="1" applyAlignment="1">
      <alignment horizontal="right" vertical="center" wrapText="1"/>
    </xf>
    <xf numFmtId="3" fontId="0" fillId="6" borderId="9" xfId="13" applyNumberFormat="1" applyFont="1" applyFill="1" applyBorder="1" applyAlignment="1">
      <alignment horizontal="right" vertical="center" wrapText="1"/>
    </xf>
    <xf numFmtId="3" fontId="20" fillId="0" borderId="1" xfId="7" applyFont="1" applyFill="1" applyBorder="1" applyAlignment="1">
      <alignment horizontal="right" vertical="center"/>
      <protection locked="0"/>
    </xf>
    <xf numFmtId="168" fontId="20" fillId="0" borderId="1" xfId="7" applyNumberFormat="1" applyFont="1" applyFill="1" applyBorder="1" applyAlignment="1">
      <alignment horizontal="right" vertical="center" wrapText="1"/>
      <protection locked="0"/>
    </xf>
    <xf numFmtId="3" fontId="20" fillId="0" borderId="1" xfId="7" applyFont="1" applyFill="1" applyBorder="1" applyAlignment="1">
      <alignment horizontal="right" vertical="center" wrapText="1"/>
      <protection locked="0"/>
    </xf>
    <xf numFmtId="167" fontId="9" fillId="0" borderId="1" xfId="13" applyNumberFormat="1" applyFont="1" applyFill="1" applyBorder="1" applyAlignment="1" applyProtection="1">
      <alignment horizontal="right" vertical="center" wrapText="1"/>
      <protection locked="0"/>
    </xf>
    <xf numFmtId="43" fontId="9" fillId="0" borderId="1" xfId="13" applyFont="1" applyFill="1" applyBorder="1" applyAlignment="1" applyProtection="1">
      <alignment horizontal="right" vertical="center" wrapText="1"/>
      <protection locked="0"/>
    </xf>
    <xf numFmtId="171" fontId="9" fillId="0" borderId="1" xfId="13" quotePrefix="1" applyNumberFormat="1" applyFont="1" applyFill="1" applyBorder="1" applyAlignment="1" applyProtection="1">
      <alignment horizontal="right" vertical="center" wrapText="1"/>
      <protection locked="0"/>
    </xf>
    <xf numFmtId="3" fontId="9" fillId="0" borderId="1" xfId="7" applyFont="1" applyFill="1" applyBorder="1" applyAlignment="1">
      <alignment horizontal="right" vertical="center" wrapText="1"/>
      <protection locked="0"/>
    </xf>
    <xf numFmtId="3" fontId="9" fillId="0" borderId="1" xfId="7" quotePrefix="1" applyFont="1" applyFill="1" applyBorder="1" applyAlignment="1">
      <alignment horizontal="right" vertical="center" wrapText="1"/>
      <protection locked="0"/>
    </xf>
    <xf numFmtId="10" fontId="9" fillId="0" borderId="1" xfId="7" applyNumberFormat="1" applyFont="1" applyFill="1" applyBorder="1" applyAlignment="1">
      <alignment horizontal="right" vertical="center" wrapText="1"/>
      <protection locked="0"/>
    </xf>
    <xf numFmtId="0" fontId="0" fillId="0" borderId="0" xfId="0" applyAlignment="1">
      <alignment horizontal="right"/>
    </xf>
    <xf numFmtId="170" fontId="9" fillId="5" borderId="0" xfId="13" applyNumberFormat="1" applyFont="1" applyFill="1" applyBorder="1" applyAlignment="1" applyProtection="1"/>
    <xf numFmtId="0" fontId="9" fillId="5" borderId="0" xfId="0" applyFont="1" applyFill="1"/>
    <xf numFmtId="14" fontId="10" fillId="5" borderId="16" xfId="0" applyNumberFormat="1" applyFont="1" applyFill="1" applyBorder="1" applyAlignment="1">
      <alignment horizontal="center"/>
    </xf>
    <xf numFmtId="0" fontId="9" fillId="5" borderId="16" xfId="0" applyFont="1" applyFill="1" applyBorder="1"/>
    <xf numFmtId="168" fontId="9" fillId="5" borderId="0" xfId="0" applyNumberFormat="1" applyFont="1" applyFill="1"/>
    <xf numFmtId="3" fontId="9" fillId="5" borderId="0" xfId="0" applyNumberFormat="1" applyFont="1" applyFill="1"/>
    <xf numFmtId="3" fontId="10" fillId="5" borderId="10" xfId="0" applyNumberFormat="1" applyFont="1" applyFill="1" applyBorder="1"/>
    <xf numFmtId="168" fontId="10" fillId="5" borderId="10" xfId="0" applyNumberFormat="1" applyFont="1" applyFill="1" applyBorder="1"/>
    <xf numFmtId="14" fontId="10" fillId="5" borderId="16" xfId="0" applyNumberFormat="1" applyFont="1" applyFill="1" applyBorder="1" applyAlignment="1">
      <alignment horizontal="right"/>
    </xf>
    <xf numFmtId="0" fontId="2" fillId="6" borderId="0" xfId="0" applyFont="1" applyFill="1"/>
    <xf numFmtId="172" fontId="10" fillId="6" borderId="14" xfId="0" applyNumberFormat="1" applyFont="1" applyFill="1" applyBorder="1"/>
    <xf numFmtId="3" fontId="9" fillId="6" borderId="0" xfId="0" applyNumberFormat="1" applyFont="1" applyFill="1"/>
    <xf numFmtId="0" fontId="9" fillId="6" borderId="0" xfId="0" applyFont="1" applyFill="1" applyAlignment="1">
      <alignment wrapText="1"/>
    </xf>
    <xf numFmtId="1" fontId="9" fillId="6" borderId="0" xfId="0" applyNumberFormat="1" applyFont="1" applyFill="1" applyAlignment="1">
      <alignment wrapText="1"/>
    </xf>
    <xf numFmtId="3" fontId="10" fillId="6" borderId="10" xfId="0" applyNumberFormat="1" applyFont="1" applyFill="1" applyBorder="1"/>
    <xf numFmtId="0" fontId="10" fillId="6" borderId="10" xfId="0" applyFont="1" applyFill="1" applyBorder="1" applyAlignment="1">
      <alignment wrapText="1"/>
    </xf>
    <xf numFmtId="0" fontId="9" fillId="6" borderId="0" xfId="0" applyFont="1" applyFill="1" applyAlignment="1">
      <alignment horizontal="right" wrapText="1"/>
    </xf>
    <xf numFmtId="1" fontId="9" fillId="6" borderId="0" xfId="0" applyNumberFormat="1" applyFont="1" applyFill="1" applyAlignment="1">
      <alignment horizontal="right" wrapText="1"/>
    </xf>
    <xf numFmtId="41" fontId="13" fillId="0" borderId="1" xfId="13" applyNumberFormat="1" applyFont="1" applyBorder="1" applyAlignment="1">
      <alignment horizontal="right" vertical="center" wrapText="1"/>
    </xf>
    <xf numFmtId="0" fontId="37" fillId="9" borderId="16" xfId="0" applyFont="1" applyFill="1" applyBorder="1"/>
    <xf numFmtId="14" fontId="37" fillId="9" borderId="16" xfId="0" applyNumberFormat="1" applyFont="1" applyFill="1" applyBorder="1"/>
    <xf numFmtId="0" fontId="36" fillId="9" borderId="0" xfId="0" applyFont="1" applyFill="1"/>
    <xf numFmtId="3" fontId="36" fillId="9" borderId="0" xfId="13" applyNumberFormat="1" applyFont="1" applyFill="1" applyBorder="1"/>
    <xf numFmtId="0" fontId="37" fillId="9" borderId="10" xfId="0" applyFont="1" applyFill="1" applyBorder="1"/>
    <xf numFmtId="3" fontId="37" fillId="9" borderId="10" xfId="13" applyNumberFormat="1" applyFont="1" applyFill="1" applyBorder="1"/>
    <xf numFmtId="0" fontId="37" fillId="9" borderId="14" xfId="0" applyFont="1" applyFill="1" applyBorder="1"/>
    <xf numFmtId="3" fontId="37" fillId="9" borderId="14" xfId="13" applyNumberFormat="1" applyFont="1" applyFill="1" applyBorder="1"/>
    <xf numFmtId="10" fontId="37" fillId="9" borderId="14" xfId="14" applyNumberFormat="1" applyFont="1" applyFill="1" applyBorder="1"/>
    <xf numFmtId="0" fontId="10" fillId="5" borderId="16" xfId="0" applyFont="1" applyFill="1" applyBorder="1"/>
    <xf numFmtId="3" fontId="9" fillId="5" borderId="16" xfId="0" applyNumberFormat="1" applyFont="1" applyFill="1" applyBorder="1"/>
    <xf numFmtId="0" fontId="10" fillId="6" borderId="10" xfId="0" applyFont="1" applyFill="1" applyBorder="1"/>
    <xf numFmtId="3" fontId="10" fillId="5" borderId="0" xfId="0" applyNumberFormat="1" applyFont="1" applyFill="1" applyBorder="1"/>
    <xf numFmtId="3" fontId="10" fillId="5" borderId="0" xfId="0" applyNumberFormat="1" applyFont="1" applyFill="1"/>
    <xf numFmtId="170" fontId="9" fillId="5" borderId="0" xfId="13" applyNumberFormat="1" applyFont="1" applyFill="1" applyBorder="1" applyAlignment="1" applyProtection="1">
      <alignment horizontal="right"/>
    </xf>
    <xf numFmtId="3" fontId="10" fillId="5" borderId="14" xfId="0" applyNumberFormat="1" applyFont="1" applyFill="1" applyBorder="1"/>
    <xf numFmtId="3" fontId="9" fillId="5" borderId="0" xfId="0" applyNumberFormat="1" applyFont="1" applyFill="1" applyBorder="1"/>
    <xf numFmtId="0" fontId="0" fillId="6" borderId="0" xfId="0" applyFont="1" applyFill="1"/>
    <xf numFmtId="14" fontId="10" fillId="6" borderId="16" xfId="0" applyNumberFormat="1" applyFont="1" applyFill="1" applyBorder="1"/>
    <xf numFmtId="14" fontId="10" fillId="6" borderId="16" xfId="0" applyNumberFormat="1" applyFont="1" applyFill="1" applyBorder="1" applyAlignment="1">
      <alignment horizontal="right"/>
    </xf>
    <xf numFmtId="170" fontId="10" fillId="6" borderId="10" xfId="13" applyNumberFormat="1" applyFont="1" applyFill="1" applyBorder="1"/>
    <xf numFmtId="0" fontId="10" fillId="6" borderId="10" xfId="0" applyFont="1" applyFill="1" applyBorder="1" applyAlignment="1">
      <alignment horizontal="right"/>
    </xf>
    <xf numFmtId="170" fontId="9" fillId="6" borderId="14" xfId="13" applyNumberFormat="1" applyFont="1" applyFill="1" applyBorder="1"/>
    <xf numFmtId="0" fontId="9" fillId="6" borderId="14" xfId="0" applyFont="1" applyFill="1" applyBorder="1"/>
    <xf numFmtId="0" fontId="9" fillId="6" borderId="14" xfId="0" applyFont="1" applyFill="1" applyBorder="1" applyAlignment="1">
      <alignment horizontal="right"/>
    </xf>
    <xf numFmtId="170" fontId="9" fillId="6" borderId="14" xfId="13" applyNumberFormat="1" applyFont="1" applyFill="1" applyBorder="1" applyAlignment="1">
      <alignment horizontal="right"/>
    </xf>
    <xf numFmtId="170" fontId="10" fillId="6" borderId="14" xfId="13" applyNumberFormat="1" applyFont="1" applyFill="1" applyBorder="1"/>
    <xf numFmtId="0" fontId="10" fillId="6" borderId="14" xfId="0" applyFont="1" applyFill="1" applyBorder="1"/>
    <xf numFmtId="0" fontId="10" fillId="6" borderId="14" xfId="0" applyFont="1" applyFill="1" applyBorder="1" applyAlignment="1">
      <alignment horizontal="right"/>
    </xf>
    <xf numFmtId="168" fontId="9" fillId="6" borderId="0" xfId="14" applyNumberFormat="1" applyFont="1" applyFill="1"/>
    <xf numFmtId="168" fontId="9" fillId="6" borderId="0" xfId="0" applyNumberFormat="1" applyFont="1" applyFill="1"/>
    <xf numFmtId="168" fontId="9" fillId="6" borderId="0" xfId="0" applyNumberFormat="1" applyFont="1" applyFill="1" applyAlignment="1">
      <alignment horizontal="right"/>
    </xf>
    <xf numFmtId="14" fontId="10" fillId="6" borderId="16" xfId="0" quotePrefix="1" applyNumberFormat="1" applyFont="1" applyFill="1" applyBorder="1" applyAlignment="1">
      <alignment horizontal="right"/>
    </xf>
    <xf numFmtId="10" fontId="10" fillId="6" borderId="14" xfId="14" applyNumberFormat="1" applyFont="1" applyFill="1" applyBorder="1"/>
    <xf numFmtId="168" fontId="10" fillId="6" borderId="14" xfId="14" applyNumberFormat="1" applyFont="1" applyFill="1" applyBorder="1"/>
    <xf numFmtId="168" fontId="10" fillId="6" borderId="14" xfId="0" applyNumberFormat="1" applyFont="1" applyFill="1" applyBorder="1"/>
    <xf numFmtId="168" fontId="10" fillId="6" borderId="14" xfId="0" applyNumberFormat="1" applyFont="1" applyFill="1" applyBorder="1" applyAlignment="1">
      <alignment horizontal="right"/>
    </xf>
    <xf numFmtId="0" fontId="9" fillId="6" borderId="0" xfId="0" applyFont="1" applyFill="1" applyAlignment="1">
      <alignment horizontal="center"/>
    </xf>
    <xf numFmtId="0" fontId="10" fillId="6" borderId="0" xfId="0" applyFont="1" applyFill="1" applyAlignment="1">
      <alignment horizontal="center"/>
    </xf>
    <xf numFmtId="167" fontId="9" fillId="0" borderId="6" xfId="13" applyNumberFormat="1" applyFont="1" applyBorder="1" applyAlignment="1">
      <alignment horizontal="right" vertical="center" wrapText="1"/>
    </xf>
    <xf numFmtId="3" fontId="9" fillId="0" borderId="1" xfId="0" applyNumberFormat="1" applyFont="1" applyBorder="1" applyAlignment="1">
      <alignment horizontal="right" vertical="center" wrapText="1"/>
    </xf>
    <xf numFmtId="3" fontId="9" fillId="0" borderId="1" xfId="0" applyNumberFormat="1" applyFont="1" applyFill="1" applyBorder="1" applyAlignment="1">
      <alignment horizontal="right" vertical="center" wrapText="1"/>
    </xf>
    <xf numFmtId="43" fontId="9" fillId="6" borderId="1" xfId="13" applyFont="1" applyFill="1" applyBorder="1" applyAlignment="1">
      <alignment horizontal="center" vertical="center" wrapText="1"/>
    </xf>
    <xf numFmtId="43" fontId="9" fillId="6" borderId="1" xfId="13" applyFont="1" applyFill="1" applyBorder="1" applyAlignment="1">
      <alignment horizontal="center" wrapText="1"/>
    </xf>
    <xf numFmtId="3" fontId="9" fillId="6" borderId="1" xfId="0" applyNumberFormat="1" applyFont="1" applyFill="1" applyBorder="1" applyAlignment="1">
      <alignment horizontal="right" vertical="center" wrapText="1"/>
    </xf>
    <xf numFmtId="43" fontId="9" fillId="0" borderId="1" xfId="13" applyFont="1" applyBorder="1" applyAlignment="1">
      <alignment horizontal="center" wrapText="1"/>
    </xf>
    <xf numFmtId="10" fontId="9" fillId="0" borderId="1" xfId="0" applyNumberFormat="1" applyFont="1" applyBorder="1" applyAlignment="1">
      <alignment horizontal="right" vertical="center" wrapText="1"/>
    </xf>
    <xf numFmtId="10" fontId="9" fillId="0" borderId="1" xfId="0" applyNumberFormat="1" applyFont="1" applyFill="1" applyBorder="1" applyAlignment="1">
      <alignment horizontal="right" vertical="center" wrapText="1"/>
    </xf>
    <xf numFmtId="43" fontId="17" fillId="6" borderId="1" xfId="13" applyFont="1" applyFill="1" applyBorder="1" applyAlignment="1">
      <alignment horizontal="center" vertical="center" wrapText="1"/>
    </xf>
    <xf numFmtId="167" fontId="9" fillId="0" borderId="1" xfId="13" applyNumberFormat="1" applyFont="1" applyFill="1" applyBorder="1" applyAlignment="1">
      <alignment horizontal="center" vertical="center" wrapText="1"/>
    </xf>
    <xf numFmtId="167" fontId="9" fillId="0" borderId="1" xfId="13" applyNumberFormat="1" applyFont="1" applyFill="1" applyBorder="1" applyAlignment="1">
      <alignment horizontal="right" vertical="center" wrapText="1"/>
    </xf>
    <xf numFmtId="174" fontId="9" fillId="0" borderId="1" xfId="13" applyNumberFormat="1" applyFont="1" applyFill="1" applyBorder="1" applyAlignment="1">
      <alignment horizontal="right" vertical="center" wrapText="1"/>
    </xf>
    <xf numFmtId="1" fontId="9" fillId="0" borderId="1" xfId="0" applyNumberFormat="1" applyFont="1" applyFill="1" applyBorder="1" applyAlignment="1">
      <alignment horizontal="right" vertical="center" wrapText="1"/>
    </xf>
    <xf numFmtId="175" fontId="9" fillId="0" borderId="1" xfId="0" applyNumberFormat="1" applyFont="1" applyFill="1" applyBorder="1" applyAlignment="1">
      <alignment horizontal="center" vertical="center" wrapText="1"/>
    </xf>
    <xf numFmtId="43" fontId="22" fillId="0" borderId="1" xfId="13" applyFont="1" applyFill="1" applyBorder="1" applyAlignment="1">
      <alignment horizontal="center" vertical="center" wrapText="1"/>
    </xf>
    <xf numFmtId="43" fontId="9" fillId="0" borderId="1" xfId="0" applyNumberFormat="1" applyFont="1" applyFill="1" applyBorder="1" applyAlignment="1">
      <alignment horizontal="center" vertical="center" wrapText="1"/>
    </xf>
    <xf numFmtId="176" fontId="9" fillId="0" borderId="1" xfId="13" applyNumberFormat="1" applyFont="1" applyFill="1" applyBorder="1" applyAlignment="1">
      <alignment horizontal="center" vertical="center" wrapText="1"/>
    </xf>
    <xf numFmtId="10" fontId="9" fillId="6" borderId="1" xfId="0" applyNumberFormat="1" applyFont="1" applyFill="1" applyBorder="1" applyAlignment="1">
      <alignment horizontal="right" vertical="center" wrapText="1"/>
    </xf>
    <xf numFmtId="0" fontId="10" fillId="5" borderId="0" xfId="0" applyFont="1" applyFill="1" applyBorder="1"/>
    <xf numFmtId="0" fontId="9" fillId="6" borderId="0" xfId="0" applyFont="1" applyFill="1"/>
    <xf numFmtId="0" fontId="10" fillId="6" borderId="16" xfId="0" applyFont="1" applyFill="1" applyBorder="1"/>
    <xf numFmtId="0" fontId="10" fillId="6" borderId="16" xfId="0" applyFont="1" applyFill="1" applyBorder="1" applyAlignment="1">
      <alignment horizontal="right"/>
    </xf>
    <xf numFmtId="1" fontId="9" fillId="6" borderId="0" xfId="0" applyNumberFormat="1" applyFont="1" applyFill="1"/>
    <xf numFmtId="14" fontId="10" fillId="6" borderId="0" xfId="0" applyNumberFormat="1" applyFont="1" applyFill="1"/>
    <xf numFmtId="0" fontId="10" fillId="6" borderId="0" xfId="0" applyFont="1" applyFill="1" applyAlignment="1">
      <alignment horizontal="right"/>
    </xf>
    <xf numFmtId="0" fontId="9" fillId="6" borderId="0" xfId="0" quotePrefix="1" applyFont="1" applyFill="1"/>
    <xf numFmtId="1" fontId="10" fillId="6" borderId="10" xfId="0" applyNumberFormat="1" applyFont="1" applyFill="1" applyBorder="1" applyAlignment="1">
      <alignment horizontal="right"/>
    </xf>
    <xf numFmtId="14" fontId="10" fillId="6" borderId="10" xfId="0" applyNumberFormat="1" applyFont="1" applyFill="1" applyBorder="1"/>
    <xf numFmtId="0" fontId="10" fillId="6" borderId="10" xfId="0" quotePrefix="1" applyFont="1" applyFill="1" applyBorder="1"/>
    <xf numFmtId="1" fontId="0" fillId="6" borderId="0" xfId="0" applyNumberFormat="1" applyFont="1" applyFill="1"/>
    <xf numFmtId="14" fontId="10" fillId="6" borderId="16" xfId="13" quotePrefix="1" applyNumberFormat="1" applyFont="1" applyFill="1" applyBorder="1" applyAlignment="1">
      <alignment horizontal="right"/>
    </xf>
    <xf numFmtId="14" fontId="2" fillId="6" borderId="0" xfId="0" applyNumberFormat="1" applyFont="1" applyFill="1"/>
    <xf numFmtId="14" fontId="2" fillId="6" borderId="0" xfId="0" applyNumberFormat="1" applyFont="1" applyFill="1" applyAlignment="1">
      <alignment horizontal="left"/>
    </xf>
    <xf numFmtId="14" fontId="0" fillId="6" borderId="0" xfId="0" applyNumberFormat="1" applyFont="1" applyFill="1" applyAlignment="1">
      <alignment horizontal="left" wrapText="1"/>
    </xf>
    <xf numFmtId="0" fontId="0" fillId="6" borderId="14" xfId="0" applyFont="1" applyFill="1" applyBorder="1" applyAlignment="1">
      <alignment horizontal="left" wrapText="1"/>
    </xf>
    <xf numFmtId="0" fontId="0" fillId="6" borderId="14" xfId="0" applyFont="1" applyFill="1" applyBorder="1" applyAlignment="1">
      <alignment wrapText="1"/>
    </xf>
    <xf numFmtId="0" fontId="2" fillId="6" borderId="14" xfId="0" applyFont="1" applyFill="1" applyBorder="1"/>
    <xf numFmtId="1" fontId="2" fillId="6" borderId="0" xfId="13" applyNumberFormat="1" applyFont="1" applyFill="1" applyBorder="1" applyAlignment="1">
      <alignment wrapText="1"/>
    </xf>
    <xf numFmtId="1" fontId="0" fillId="6" borderId="0" xfId="0" applyNumberFormat="1" applyFont="1" applyFill="1" applyAlignment="1">
      <alignment wrapText="1"/>
    </xf>
    <xf numFmtId="1" fontId="9" fillId="0" borderId="0" xfId="0" applyNumberFormat="1" applyFont="1"/>
    <xf numFmtId="0" fontId="0" fillId="6" borderId="0" xfId="0" applyFont="1" applyFill="1" applyAlignment="1">
      <alignment wrapText="1"/>
    </xf>
    <xf numFmtId="1" fontId="10" fillId="6" borderId="10" xfId="13" applyNumberFormat="1" applyFont="1" applyFill="1" applyBorder="1"/>
    <xf numFmtId="1" fontId="10" fillId="0" borderId="10" xfId="13" applyNumberFormat="1" applyFont="1" applyFill="1" applyBorder="1"/>
    <xf numFmtId="0" fontId="2" fillId="6" borderId="10" xfId="0" applyFont="1" applyFill="1" applyBorder="1"/>
    <xf numFmtId="1" fontId="10" fillId="6" borderId="0" xfId="13" applyNumberFormat="1" applyFont="1" applyFill="1" applyBorder="1"/>
    <xf numFmtId="0" fontId="10" fillId="6" borderId="0" xfId="0" applyFont="1" applyFill="1"/>
    <xf numFmtId="14" fontId="10" fillId="6" borderId="16" xfId="0" applyNumberFormat="1" applyFont="1" applyFill="1" applyBorder="1" applyAlignment="1">
      <alignment horizontal="center"/>
    </xf>
    <xf numFmtId="0" fontId="9" fillId="6" borderId="16" xfId="0" applyFont="1" applyFill="1" applyBorder="1"/>
    <xf numFmtId="14" fontId="10" fillId="0" borderId="16" xfId="0" applyNumberFormat="1" applyFont="1" applyBorder="1" applyAlignment="1">
      <alignment horizontal="center"/>
    </xf>
    <xf numFmtId="3" fontId="9" fillId="6" borderId="17" xfId="0" applyNumberFormat="1" applyFont="1" applyFill="1" applyBorder="1"/>
    <xf numFmtId="3" fontId="17" fillId="6" borderId="0" xfId="0" applyNumberFormat="1" applyFont="1" applyFill="1"/>
    <xf numFmtId="167" fontId="9" fillId="6" borderId="1" xfId="13"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24" fillId="6" borderId="1" xfId="11" applyFill="1" applyBorder="1" applyAlignment="1">
      <alignment horizontal="center"/>
    </xf>
    <xf numFmtId="0" fontId="24" fillId="0" borderId="8" xfId="11" applyBorder="1" applyAlignment="1">
      <alignment horizontal="center"/>
    </xf>
    <xf numFmtId="0" fontId="0" fillId="0" borderId="12" xfId="0" applyBorder="1"/>
    <xf numFmtId="0" fontId="0" fillId="6" borderId="0" xfId="0" applyFill="1" applyBorder="1" applyAlignment="1">
      <alignment horizontal="center"/>
    </xf>
    <xf numFmtId="0" fontId="0" fillId="6" borderId="0" xfId="0" applyFill="1" applyBorder="1"/>
    <xf numFmtId="0" fontId="24" fillId="0" borderId="1" xfId="11" applyFill="1" applyBorder="1" applyAlignment="1">
      <alignment horizontal="center"/>
    </xf>
    <xf numFmtId="167" fontId="9" fillId="5" borderId="1" xfId="13"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0" fillId="6" borderId="0" xfId="0" applyFont="1" applyFill="1" applyAlignment="1">
      <alignment horizontal="center"/>
    </xf>
    <xf numFmtId="0" fontId="14" fillId="0" borderId="1" xfId="0" applyFont="1" applyBorder="1" applyAlignment="1">
      <alignment horizontal="center" vertical="center" wrapText="1"/>
    </xf>
    <xf numFmtId="0" fontId="25" fillId="0" borderId="0" xfId="0" applyFont="1" applyFill="1" applyBorder="1" applyAlignment="1">
      <alignment vertical="center" wrapText="1"/>
    </xf>
    <xf numFmtId="0" fontId="27" fillId="0" borderId="0" xfId="0" applyFont="1" applyFill="1" applyBorder="1" applyAlignment="1">
      <alignment vertical="center" wrapText="1"/>
    </xf>
    <xf numFmtId="3" fontId="10" fillId="0" borderId="1" xfId="0" applyNumberFormat="1" applyFont="1" applyFill="1" applyBorder="1" applyAlignment="1">
      <alignment horizontal="right" vertical="center" wrapText="1"/>
    </xf>
    <xf numFmtId="3" fontId="10" fillId="0" borderId="1" xfId="0" applyNumberFormat="1" applyFont="1" applyBorder="1" applyAlignment="1">
      <alignment horizontal="right" vertical="center" wrapText="1"/>
    </xf>
    <xf numFmtId="3" fontId="10" fillId="6" borderId="1" xfId="0" applyNumberFormat="1" applyFont="1" applyFill="1" applyBorder="1" applyAlignment="1">
      <alignment horizontal="right" vertical="center" wrapText="1"/>
    </xf>
    <xf numFmtId="167" fontId="10" fillId="6" borderId="1" xfId="13" applyNumberFormat="1" applyFont="1" applyFill="1" applyBorder="1" applyAlignment="1">
      <alignment horizontal="center" vertical="center" wrapText="1"/>
    </xf>
    <xf numFmtId="10" fontId="10" fillId="6" borderId="1" xfId="0" applyNumberFormat="1" applyFont="1" applyFill="1" applyBorder="1" applyAlignment="1">
      <alignment horizontal="right" vertical="center" wrapText="1"/>
    </xf>
    <xf numFmtId="167" fontId="10" fillId="0" borderId="1" xfId="0" applyNumberFormat="1" applyFont="1" applyBorder="1" applyAlignment="1">
      <alignment horizontal="center" vertical="center" wrapText="1"/>
    </xf>
    <xf numFmtId="167" fontId="10" fillId="0" borderId="1" xfId="0" applyNumberFormat="1" applyFont="1" applyFill="1" applyBorder="1" applyAlignment="1">
      <alignment horizontal="center" vertical="center" wrapText="1"/>
    </xf>
    <xf numFmtId="0" fontId="0" fillId="0" borderId="2" xfId="0" applyFont="1" applyBorder="1"/>
    <xf numFmtId="0" fontId="0" fillId="0" borderId="9" xfId="0" applyFont="1" applyBorder="1"/>
    <xf numFmtId="0" fontId="13" fillId="0" borderId="0" xfId="0" applyFont="1" applyBorder="1" applyAlignment="1">
      <alignment vertical="center"/>
    </xf>
    <xf numFmtId="3" fontId="2" fillId="6" borderId="9" xfId="0" applyNumberFormat="1" applyFont="1" applyFill="1" applyBorder="1" applyAlignment="1">
      <alignment horizontal="right" vertical="center" wrapText="1"/>
    </xf>
    <xf numFmtId="3" fontId="2" fillId="0" borderId="9" xfId="0" applyNumberFormat="1" applyFont="1" applyFill="1" applyBorder="1" applyAlignment="1">
      <alignment horizontal="right" vertical="center" wrapText="1"/>
    </xf>
    <xf numFmtId="168" fontId="2" fillId="6" borderId="9" xfId="0" applyNumberFormat="1" applyFont="1" applyFill="1" applyBorder="1" applyAlignment="1">
      <alignment horizontal="right" vertical="center" wrapText="1"/>
    </xf>
    <xf numFmtId="0" fontId="38" fillId="0" borderId="0" xfId="0" applyFont="1" applyFill="1"/>
    <xf numFmtId="0" fontId="38" fillId="0" borderId="0" xfId="0" applyFont="1"/>
    <xf numFmtId="0" fontId="10" fillId="0" borderId="11" xfId="0" applyFont="1" applyBorder="1" applyAlignment="1">
      <alignment vertical="center"/>
    </xf>
    <xf numFmtId="14" fontId="2" fillId="6" borderId="0" xfId="0" applyNumberFormat="1" applyFont="1" applyFill="1" applyAlignment="1">
      <alignment horizontal="center"/>
    </xf>
    <xf numFmtId="0" fontId="0" fillId="6" borderId="0" xfId="0" applyFill="1"/>
    <xf numFmtId="3" fontId="10" fillId="0" borderId="0" xfId="0" applyNumberFormat="1" applyFont="1" applyFill="1" applyBorder="1"/>
    <xf numFmtId="0" fontId="39" fillId="0" borderId="0" xfId="0" applyFont="1" applyAlignment="1">
      <alignment vertical="center"/>
    </xf>
    <xf numFmtId="173" fontId="10" fillId="6" borderId="14" xfId="0" applyNumberFormat="1" applyFont="1" applyFill="1" applyBorder="1" applyAlignment="1">
      <alignment horizontal="center"/>
    </xf>
    <xf numFmtId="0" fontId="10" fillId="5" borderId="16" xfId="0" applyFont="1" applyFill="1" applyBorder="1" applyAlignment="1">
      <alignment horizontal="center"/>
    </xf>
    <xf numFmtId="3" fontId="10" fillId="5" borderId="20" xfId="0" applyNumberFormat="1" applyFont="1" applyFill="1" applyBorder="1"/>
    <xf numFmtId="41" fontId="13" fillId="0" borderId="1" xfId="13" applyNumberFormat="1" applyFont="1" applyFill="1" applyBorder="1" applyAlignment="1">
      <alignment horizontal="right" vertical="center" wrapText="1"/>
    </xf>
    <xf numFmtId="167" fontId="13" fillId="0" borderId="1" xfId="13" applyNumberFormat="1" applyFont="1" applyBorder="1" applyAlignment="1">
      <alignment horizontal="right" vertical="center" wrapText="1"/>
    </xf>
    <xf numFmtId="167" fontId="13" fillId="0" borderId="1" xfId="13" applyNumberFormat="1" applyFont="1" applyFill="1" applyBorder="1" applyAlignment="1">
      <alignment horizontal="right" vertical="center" wrapText="1"/>
    </xf>
    <xf numFmtId="167" fontId="13" fillId="0" borderId="1" xfId="13" applyNumberFormat="1" applyFont="1" applyBorder="1" applyAlignment="1">
      <alignment horizontal="center" vertical="center" wrapText="1"/>
    </xf>
    <xf numFmtId="167" fontId="13" fillId="0" borderId="1" xfId="13" applyNumberFormat="1" applyFont="1" applyFill="1" applyBorder="1" applyAlignment="1">
      <alignment horizontal="center" vertical="center" wrapText="1"/>
    </xf>
    <xf numFmtId="167" fontId="2" fillId="0" borderId="9" xfId="13" applyNumberFormat="1" applyFont="1" applyFill="1" applyBorder="1" applyAlignment="1">
      <alignment horizontal="right" vertical="center" wrapText="1"/>
    </xf>
    <xf numFmtId="167" fontId="14" fillId="0" borderId="1" xfId="13" applyNumberFormat="1" applyFont="1" applyBorder="1" applyAlignment="1">
      <alignment horizontal="right" vertical="center" wrapText="1"/>
    </xf>
    <xf numFmtId="167" fontId="14" fillId="0" borderId="1" xfId="13" applyNumberFormat="1" applyFont="1" applyFill="1" applyBorder="1" applyAlignment="1">
      <alignment horizontal="right" vertical="center" wrapText="1"/>
    </xf>
    <xf numFmtId="167" fontId="14" fillId="10" borderId="1" xfId="13" applyNumberFormat="1" applyFont="1" applyFill="1" applyBorder="1" applyAlignment="1">
      <alignment horizontal="center" vertical="center" wrapText="1"/>
    </xf>
    <xf numFmtId="0" fontId="12" fillId="10" borderId="1" xfId="0" applyFont="1" applyFill="1" applyBorder="1" applyAlignment="1">
      <alignment horizontal="center" vertical="center" wrapText="1"/>
    </xf>
    <xf numFmtId="14" fontId="34" fillId="10" borderId="16" xfId="8" applyNumberFormat="1" applyFont="1" applyFill="1" applyBorder="1"/>
    <xf numFmtId="0" fontId="35" fillId="10" borderId="0" xfId="0" applyFont="1" applyFill="1"/>
    <xf numFmtId="10" fontId="30" fillId="10" borderId="0" xfId="8" applyNumberFormat="1" applyFont="1" applyFill="1"/>
    <xf numFmtId="170" fontId="30" fillId="10" borderId="0" xfId="13" applyNumberFormat="1" applyFont="1" applyFill="1"/>
    <xf numFmtId="0" fontId="1" fillId="10" borderId="0" xfId="0" applyFont="1" applyFill="1"/>
    <xf numFmtId="3" fontId="30" fillId="10" borderId="0" xfId="16" applyNumberFormat="1" applyFont="1" applyFill="1"/>
    <xf numFmtId="14" fontId="34" fillId="10" borderId="16" xfId="16" quotePrefix="1" applyNumberFormat="1" applyFont="1" applyFill="1" applyBorder="1" applyAlignment="1">
      <alignment horizontal="right"/>
    </xf>
    <xf numFmtId="14" fontId="34" fillId="10" borderId="0" xfId="8" applyNumberFormat="1" applyFont="1" applyFill="1"/>
    <xf numFmtId="3" fontId="34" fillId="10" borderId="10" xfId="16" applyNumberFormat="1" applyFont="1" applyFill="1" applyBorder="1"/>
    <xf numFmtId="3" fontId="30" fillId="10" borderId="0" xfId="16" applyNumberFormat="1" applyFont="1" applyFill="1" applyBorder="1"/>
    <xf numFmtId="3" fontId="30" fillId="10" borderId="0" xfId="8" applyNumberFormat="1" applyFont="1" applyFill="1"/>
    <xf numFmtId="3" fontId="34" fillId="10" borderId="10" xfId="8" applyNumberFormat="1" applyFont="1" applyFill="1" applyBorder="1"/>
    <xf numFmtId="3" fontId="34" fillId="10" borderId="0" xfId="16" applyNumberFormat="1" applyFont="1" applyFill="1" applyBorder="1"/>
    <xf numFmtId="168" fontId="30" fillId="10" borderId="0" xfId="8" applyNumberFormat="1" applyFont="1" applyFill="1"/>
    <xf numFmtId="168" fontId="30" fillId="10" borderId="0" xfId="14" applyNumberFormat="1" applyFont="1" applyFill="1"/>
    <xf numFmtId="14" fontId="34" fillId="10" borderId="16" xfId="8" applyNumberFormat="1" applyFont="1" applyFill="1" applyBorder="1" applyAlignment="1">
      <alignment horizontal="right"/>
    </xf>
    <xf numFmtId="0" fontId="14" fillId="5"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10" fillId="10" borderId="1" xfId="3" applyFont="1" applyFill="1" applyBorder="1" applyAlignment="1">
      <alignment horizontal="left" vertical="center" wrapText="1" indent="1"/>
    </xf>
    <xf numFmtId="3" fontId="9" fillId="10" borderId="1" xfId="7" applyFont="1" applyFill="1" applyBorder="1" applyAlignment="1">
      <alignment horizontal="center" vertical="center"/>
      <protection locked="0"/>
    </xf>
    <xf numFmtId="0" fontId="0" fillId="10" borderId="1" xfId="0" applyFont="1" applyFill="1" applyBorder="1"/>
    <xf numFmtId="4" fontId="2" fillId="10" borderId="9" xfId="0" applyNumberFormat="1" applyFont="1" applyFill="1" applyBorder="1" applyAlignment="1">
      <alignment horizontal="center" vertical="center" wrapText="1"/>
    </xf>
    <xf numFmtId="4" fontId="2" fillId="10" borderId="1" xfId="0" applyNumberFormat="1" applyFont="1" applyFill="1" applyBorder="1" applyAlignment="1">
      <alignment horizontal="center" vertical="center" wrapText="1"/>
    </xf>
    <xf numFmtId="4" fontId="10" fillId="10" borderId="1" xfId="0" applyNumberFormat="1" applyFont="1" applyFill="1" applyBorder="1" applyAlignment="1">
      <alignment horizontal="center" vertical="center" wrapText="1"/>
    </xf>
    <xf numFmtId="9" fontId="2" fillId="10" borderId="9" xfId="0" applyNumberFormat="1" applyFont="1" applyFill="1" applyBorder="1" applyAlignment="1">
      <alignment horizontal="center" vertical="center" wrapText="1"/>
    </xf>
    <xf numFmtId="9" fontId="2" fillId="10" borderId="1" xfId="0" applyNumberFormat="1" applyFont="1" applyFill="1" applyBorder="1" applyAlignment="1">
      <alignment horizontal="center" vertical="center" wrapText="1"/>
    </xf>
    <xf numFmtId="9" fontId="10" fillId="10" borderId="1" xfId="0" applyNumberFormat="1" applyFont="1" applyFill="1" applyBorder="1" applyAlignment="1">
      <alignment horizontal="center" vertical="center" wrapText="1"/>
    </xf>
    <xf numFmtId="14" fontId="10" fillId="10" borderId="16" xfId="0" applyNumberFormat="1" applyFont="1" applyFill="1" applyBorder="1" applyAlignment="1">
      <alignment horizontal="center"/>
    </xf>
    <xf numFmtId="3" fontId="9" fillId="10" borderId="0" xfId="0" applyNumberFormat="1" applyFont="1" applyFill="1"/>
    <xf numFmtId="170" fontId="10" fillId="10" borderId="10" xfId="0" applyNumberFormat="1" applyFont="1" applyFill="1" applyBorder="1"/>
    <xf numFmtId="170" fontId="10" fillId="10" borderId="0" xfId="0" applyNumberFormat="1" applyFont="1" applyFill="1" applyBorder="1"/>
    <xf numFmtId="3" fontId="9" fillId="10" borderId="0" xfId="0" applyNumberFormat="1" applyFont="1" applyFill="1" applyBorder="1"/>
    <xf numFmtId="170" fontId="10" fillId="10" borderId="14" xfId="0" applyNumberFormat="1" applyFont="1" applyFill="1" applyBorder="1"/>
    <xf numFmtId="43" fontId="9" fillId="10" borderId="0" xfId="13" applyFont="1" applyFill="1" applyAlignment="1">
      <alignment horizontal="right"/>
    </xf>
    <xf numFmtId="168" fontId="9" fillId="10" borderId="0" xfId="0" applyNumberFormat="1" applyFont="1" applyFill="1"/>
    <xf numFmtId="168" fontId="10" fillId="10" borderId="10" xfId="0" applyNumberFormat="1" applyFont="1" applyFill="1" applyBorder="1"/>
    <xf numFmtId="14" fontId="10" fillId="10" borderId="16" xfId="0" applyNumberFormat="1" applyFont="1" applyFill="1" applyBorder="1"/>
    <xf numFmtId="3" fontId="10" fillId="10" borderId="10" xfId="0" applyNumberFormat="1" applyFont="1" applyFill="1" applyBorder="1"/>
    <xf numFmtId="14" fontId="10" fillId="10" borderId="16" xfId="13" quotePrefix="1" applyNumberFormat="1" applyFont="1" applyFill="1" applyBorder="1" applyAlignment="1">
      <alignment horizontal="right"/>
    </xf>
    <xf numFmtId="1" fontId="9" fillId="10" borderId="0" xfId="0" applyNumberFormat="1" applyFont="1" applyFill="1"/>
    <xf numFmtId="1" fontId="10" fillId="10" borderId="10" xfId="0" applyNumberFormat="1" applyFont="1" applyFill="1" applyBorder="1" applyAlignment="1">
      <alignment horizontal="right"/>
    </xf>
    <xf numFmtId="3" fontId="9" fillId="10" borderId="17" xfId="0" applyNumberFormat="1" applyFont="1" applyFill="1" applyBorder="1"/>
    <xf numFmtId="14" fontId="10" fillId="10" borderId="0" xfId="0" applyNumberFormat="1" applyFont="1" applyFill="1" applyAlignment="1">
      <alignment horizontal="center" wrapText="1"/>
    </xf>
    <xf numFmtId="14" fontId="10" fillId="10" borderId="16" xfId="0" applyNumberFormat="1" applyFont="1" applyFill="1" applyBorder="1" applyAlignment="1">
      <alignment horizontal="center" wrapText="1"/>
    </xf>
    <xf numFmtId="14" fontId="10" fillId="10" borderId="16" xfId="0" quotePrefix="1" applyNumberFormat="1" applyFont="1" applyFill="1" applyBorder="1" applyAlignment="1">
      <alignment horizontal="right"/>
    </xf>
    <xf numFmtId="170" fontId="10" fillId="10" borderId="10" xfId="13" applyNumberFormat="1" applyFont="1" applyFill="1" applyBorder="1"/>
    <xf numFmtId="170" fontId="9" fillId="10" borderId="14" xfId="13" applyNumberFormat="1" applyFont="1" applyFill="1" applyBorder="1"/>
    <xf numFmtId="170" fontId="10" fillId="10" borderId="14" xfId="13" applyNumberFormat="1" applyFont="1" applyFill="1" applyBorder="1"/>
    <xf numFmtId="168" fontId="9" fillId="10" borderId="0" xfId="14" applyNumberFormat="1" applyFont="1" applyFill="1"/>
    <xf numFmtId="10" fontId="10" fillId="10" borderId="14" xfId="14" applyNumberFormat="1" applyFont="1" applyFill="1" applyBorder="1"/>
    <xf numFmtId="170" fontId="10" fillId="10" borderId="10" xfId="0" applyNumberFormat="1" applyFont="1" applyFill="1" applyBorder="1" applyAlignment="1">
      <alignment horizontal="right"/>
    </xf>
    <xf numFmtId="170" fontId="9" fillId="10" borderId="10" xfId="13" applyNumberFormat="1" applyFont="1" applyFill="1" applyBorder="1"/>
    <xf numFmtId="3" fontId="9" fillId="10" borderId="16" xfId="0" applyNumberFormat="1" applyFont="1" applyFill="1" applyBorder="1"/>
    <xf numFmtId="3" fontId="10" fillId="10" borderId="20" xfId="0" applyNumberFormat="1" applyFont="1" applyFill="1" applyBorder="1"/>
    <xf numFmtId="14" fontId="37" fillId="11" borderId="16" xfId="0" applyNumberFormat="1" applyFont="1" applyFill="1" applyBorder="1"/>
    <xf numFmtId="3" fontId="36" fillId="11" borderId="0" xfId="13" applyNumberFormat="1" applyFont="1" applyFill="1" applyBorder="1"/>
    <xf numFmtId="3" fontId="37" fillId="11" borderId="10" xfId="13" applyNumberFormat="1" applyFont="1" applyFill="1" applyBorder="1"/>
    <xf numFmtId="3" fontId="37" fillId="11" borderId="14" xfId="13" applyNumberFormat="1" applyFont="1" applyFill="1" applyBorder="1"/>
    <xf numFmtId="10" fontId="37" fillId="11" borderId="14" xfId="14" applyNumberFormat="1" applyFont="1" applyFill="1" applyBorder="1"/>
    <xf numFmtId="0" fontId="0" fillId="0" borderId="1" xfId="0" applyFont="1" applyBorder="1"/>
    <xf numFmtId="0" fontId="0" fillId="6" borderId="1" xfId="0" applyFill="1" applyBorder="1" applyAlignment="1">
      <alignment horizontal="center" vertical="center" wrapText="1"/>
    </xf>
    <xf numFmtId="0" fontId="2" fillId="0" borderId="0" xfId="0" applyFont="1" applyAlignment="1">
      <alignment horizontal="center" vertical="center"/>
    </xf>
    <xf numFmtId="0" fontId="0" fillId="0" borderId="1" xfId="0" applyBorder="1" applyAlignment="1">
      <alignment horizontal="center"/>
    </xf>
    <xf numFmtId="0" fontId="0" fillId="0" borderId="8" xfId="0" applyBorder="1" applyAlignment="1">
      <alignment horizontal="center"/>
    </xf>
    <xf numFmtId="0" fontId="38" fillId="0" borderId="0" xfId="0" applyFont="1" applyFill="1" applyAlignment="1">
      <alignment horizontal="left"/>
    </xf>
    <xf numFmtId="0" fontId="7" fillId="6"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38" fillId="0" borderId="0" xfId="0" applyFont="1" applyAlignment="1">
      <alignment horizontal="left"/>
    </xf>
    <xf numFmtId="0" fontId="28" fillId="0" borderId="0" xfId="0" applyFont="1" applyFill="1" applyAlignment="1">
      <alignment horizontal="center"/>
    </xf>
    <xf numFmtId="0" fontId="40" fillId="7" borderId="0" xfId="0" applyFont="1" applyFill="1" applyBorder="1" applyAlignment="1">
      <alignment horizontal="center" vertical="center" wrapText="1"/>
    </xf>
    <xf numFmtId="0" fontId="40" fillId="7" borderId="18" xfId="0" applyFont="1" applyFill="1" applyBorder="1" applyAlignment="1">
      <alignment vertical="center"/>
    </xf>
    <xf numFmtId="0" fontId="40" fillId="7" borderId="19" xfId="0" applyFont="1" applyFill="1" applyBorder="1" applyAlignment="1">
      <alignment horizontal="center" vertical="center" wrapText="1"/>
    </xf>
    <xf numFmtId="0" fontId="30" fillId="0" borderId="1" xfId="0" applyFont="1" applyBorder="1" applyAlignment="1">
      <alignment horizontal="center" vertical="center" wrapText="1"/>
    </xf>
    <xf numFmtId="0" fontId="14" fillId="5" borderId="1" xfId="0" applyFont="1" applyFill="1" applyBorder="1" applyAlignment="1">
      <alignment vertical="center" wrapText="1"/>
    </xf>
    <xf numFmtId="0" fontId="14" fillId="0" borderId="11" xfId="0" applyFont="1" applyBorder="1" applyAlignment="1">
      <alignment horizontal="center" vertical="center"/>
    </xf>
    <xf numFmtId="0" fontId="14" fillId="0" borderId="1" xfId="0" applyFont="1" applyBorder="1" applyAlignment="1">
      <alignment horizontal="center" vertical="center"/>
    </xf>
    <xf numFmtId="0" fontId="10" fillId="5" borderId="0" xfId="0" applyFont="1" applyFill="1"/>
    <xf numFmtId="172" fontId="10" fillId="10" borderId="14" xfId="0" applyNumberFormat="1" applyFont="1" applyFill="1" applyBorder="1"/>
    <xf numFmtId="1" fontId="9" fillId="10" borderId="0" xfId="0" applyNumberFormat="1" applyFont="1" applyFill="1" applyAlignment="1">
      <alignment wrapText="1"/>
    </xf>
    <xf numFmtId="0" fontId="9" fillId="10" borderId="0" xfId="0" applyFont="1" applyFill="1" applyAlignment="1">
      <alignment horizontal="right" wrapText="1"/>
    </xf>
    <xf numFmtId="1" fontId="9" fillId="10" borderId="0" xfId="0" applyNumberFormat="1" applyFont="1" applyFill="1" applyAlignment="1">
      <alignment horizontal="right" wrapText="1"/>
    </xf>
    <xf numFmtId="0" fontId="41" fillId="0" borderId="1" xfId="0" applyFont="1" applyFill="1" applyBorder="1" applyAlignment="1">
      <alignment vertical="center"/>
    </xf>
    <xf numFmtId="0" fontId="41" fillId="0" borderId="1" xfId="0" applyFont="1" applyFill="1" applyBorder="1" applyAlignment="1">
      <alignment horizontal="center" vertical="center"/>
    </xf>
    <xf numFmtId="0" fontId="42" fillId="0" borderId="1" xfId="0" applyFont="1" applyFill="1" applyBorder="1" applyAlignment="1">
      <alignment vertical="center"/>
    </xf>
    <xf numFmtId="0" fontId="42" fillId="0" borderId="1" xfId="0" applyFont="1" applyFill="1" applyBorder="1" applyAlignment="1">
      <alignment horizontal="center" vertical="center"/>
    </xf>
    <xf numFmtId="0" fontId="41" fillId="0" borderId="1" xfId="0" applyFont="1" applyFill="1" applyBorder="1" applyAlignment="1">
      <alignment horizontal="center" vertical="center" wrapText="1"/>
    </xf>
    <xf numFmtId="0" fontId="41" fillId="0" borderId="1" xfId="0" applyFont="1" applyFill="1" applyBorder="1" applyAlignment="1">
      <alignment horizontal="right" vertical="center"/>
    </xf>
    <xf numFmtId="164" fontId="41" fillId="0" borderId="1" xfId="0" applyNumberFormat="1" applyFont="1" applyFill="1" applyBorder="1" applyAlignment="1">
      <alignment horizontal="center" vertical="center"/>
    </xf>
    <xf numFmtId="165" fontId="41" fillId="0" borderId="1" xfId="0" applyNumberFormat="1" applyFont="1" applyFill="1" applyBorder="1" applyAlignment="1">
      <alignment horizontal="center" vertical="center"/>
    </xf>
    <xf numFmtId="166" fontId="41" fillId="0" borderId="1" xfId="0" applyNumberFormat="1" applyFont="1" applyFill="1" applyBorder="1" applyAlignment="1">
      <alignment horizontal="center" vertical="center" wrapText="1"/>
    </xf>
    <xf numFmtId="14" fontId="43" fillId="6" borderId="0" xfId="0" applyNumberFormat="1" applyFont="1" applyFill="1" applyBorder="1" applyAlignment="1">
      <alignment horizontal="center"/>
    </xf>
    <xf numFmtId="1" fontId="0" fillId="0" borderId="0" xfId="0" applyNumberFormat="1" applyFont="1" applyFill="1"/>
    <xf numFmtId="1" fontId="9" fillId="0" borderId="0" xfId="0" applyNumberFormat="1" applyFont="1" applyFill="1"/>
    <xf numFmtId="0" fontId="0" fillId="0" borderId="0" xfId="0" applyFont="1" applyFill="1"/>
    <xf numFmtId="14" fontId="2" fillId="10" borderId="14" xfId="0" applyNumberFormat="1" applyFont="1" applyFill="1" applyBorder="1" applyAlignment="1">
      <alignment horizontal="right" wrapText="1"/>
    </xf>
    <xf numFmtId="1" fontId="2" fillId="10" borderId="0" xfId="13" applyNumberFormat="1" applyFont="1" applyFill="1" applyBorder="1" applyAlignment="1">
      <alignment wrapText="1"/>
    </xf>
    <xf numFmtId="1" fontId="2" fillId="10" borderId="0" xfId="0" applyNumberFormat="1" applyFont="1" applyFill="1" applyAlignment="1">
      <alignment wrapText="1"/>
    </xf>
    <xf numFmtId="1" fontId="10" fillId="10" borderId="10" xfId="13" applyNumberFormat="1" applyFont="1" applyFill="1" applyBorder="1"/>
    <xf numFmtId="0" fontId="0" fillId="10" borderId="0" xfId="0" applyFont="1" applyFill="1"/>
    <xf numFmtId="1" fontId="10" fillId="10" borderId="0" xfId="13" applyNumberFormat="1" applyFont="1" applyFill="1" applyBorder="1"/>
    <xf numFmtId="14" fontId="10" fillId="0" borderId="16" xfId="0" applyNumberFormat="1" applyFont="1" applyFill="1" applyBorder="1" applyAlignment="1">
      <alignment horizontal="center"/>
    </xf>
    <xf numFmtId="3" fontId="9" fillId="0" borderId="17" xfId="0" applyNumberFormat="1" applyFont="1" applyFill="1" applyBorder="1"/>
    <xf numFmtId="3" fontId="9" fillId="0" borderId="0" xfId="0" applyNumberFormat="1" applyFont="1" applyFill="1"/>
    <xf numFmtId="3" fontId="10" fillId="0" borderId="10" xfId="0" applyNumberFormat="1" applyFont="1" applyFill="1" applyBorder="1"/>
    <xf numFmtId="14" fontId="10" fillId="0" borderId="16" xfId="0" applyNumberFormat="1" applyFont="1" applyFill="1" applyBorder="1" applyAlignment="1">
      <alignment horizontal="center" wrapText="1"/>
    </xf>
    <xf numFmtId="168" fontId="10" fillId="0" borderId="1" xfId="14" applyNumberFormat="1" applyFont="1" applyBorder="1" applyAlignment="1">
      <alignment vertical="center" wrapText="1"/>
    </xf>
    <xf numFmtId="9" fontId="10" fillId="5" borderId="1" xfId="14" quotePrefix="1" applyFont="1" applyFill="1" applyBorder="1" applyAlignment="1">
      <alignment vertical="center" wrapText="1"/>
    </xf>
    <xf numFmtId="0" fontId="0" fillId="0" borderId="0" xfId="0" applyFont="1" applyFill="1" applyAlignment="1">
      <alignment wrapText="1"/>
    </xf>
    <xf numFmtId="0" fontId="2" fillId="0" borderId="10" xfId="0" applyFont="1" applyFill="1" applyBorder="1"/>
    <xf numFmtId="1" fontId="10" fillId="0" borderId="0" xfId="13" applyNumberFormat="1" applyFont="1" applyFill="1" applyBorder="1"/>
    <xf numFmtId="0" fontId="30" fillId="9" borderId="0" xfId="0" applyFont="1" applyFill="1"/>
    <xf numFmtId="0" fontId="38" fillId="6" borderId="0" xfId="0" applyFont="1" applyFill="1" applyBorder="1" applyAlignment="1">
      <alignment horizontal="center"/>
    </xf>
    <xf numFmtId="3" fontId="34" fillId="2" borderId="0" xfId="8" applyNumberFormat="1" applyFont="1" applyFill="1" applyAlignment="1">
      <alignment vertical="top" wrapText="1"/>
    </xf>
    <xf numFmtId="0" fontId="34" fillId="2" borderId="0" xfId="8" applyFont="1" applyFill="1" applyAlignment="1">
      <alignment horizontal="center"/>
    </xf>
    <xf numFmtId="0" fontId="34" fillId="2" borderId="0" xfId="8" applyFont="1" applyFill="1" applyAlignment="1">
      <alignment horizontal="center" wrapText="1"/>
    </xf>
    <xf numFmtId="0" fontId="34" fillId="0" borderId="0" xfId="8" applyFont="1" applyAlignment="1">
      <alignment horizontal="center"/>
    </xf>
    <xf numFmtId="167" fontId="9" fillId="5" borderId="1" xfId="13" quotePrefix="1" applyNumberFormat="1" applyFont="1" applyFill="1" applyBorder="1" applyAlignment="1">
      <alignment vertical="center" wrapText="1"/>
    </xf>
    <xf numFmtId="167" fontId="9" fillId="5" borderId="1" xfId="13" applyNumberFormat="1" applyFont="1" applyFill="1" applyBorder="1" applyAlignment="1">
      <alignment vertical="center" wrapText="1"/>
    </xf>
    <xf numFmtId="167" fontId="9" fillId="10" borderId="1" xfId="13" applyNumberFormat="1" applyFont="1" applyFill="1" applyBorder="1" applyAlignment="1">
      <alignment vertical="center" wrapText="1"/>
    </xf>
    <xf numFmtId="167" fontId="9" fillId="5" borderId="1" xfId="13" quotePrefix="1" applyNumberFormat="1" applyFont="1" applyFill="1" applyBorder="1" applyAlignment="1">
      <alignment horizontal="center" vertical="center" wrapText="1"/>
    </xf>
    <xf numFmtId="167" fontId="9" fillId="5" borderId="1" xfId="13" applyNumberFormat="1" applyFont="1" applyFill="1" applyBorder="1" applyAlignment="1">
      <alignment horizontal="center" vertical="center" wrapText="1"/>
    </xf>
    <xf numFmtId="167" fontId="17" fillId="5" borderId="1" xfId="13" applyNumberFormat="1" applyFont="1" applyFill="1" applyBorder="1" applyAlignment="1">
      <alignment vertical="center" wrapText="1"/>
    </xf>
    <xf numFmtId="0" fontId="0" fillId="10" borderId="0" xfId="0" applyFill="1" applyAlignment="1">
      <alignment horizontal="center"/>
    </xf>
    <xf numFmtId="0" fontId="14" fillId="5"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9" fillId="10" borderId="1" xfId="0" applyFont="1" applyFill="1" applyBorder="1" applyAlignment="1">
      <alignment vertical="center" wrapText="1"/>
    </xf>
    <xf numFmtId="0" fontId="0" fillId="10" borderId="2" xfId="0" applyFill="1" applyBorder="1" applyAlignment="1">
      <alignment horizontal="center"/>
    </xf>
    <xf numFmtId="0" fontId="0" fillId="10" borderId="10" xfId="0" applyFill="1" applyBorder="1" applyAlignment="1">
      <alignment horizontal="center"/>
    </xf>
    <xf numFmtId="0" fontId="0" fillId="10" borderId="9" xfId="0" applyFill="1" applyBorder="1" applyAlignment="1">
      <alignment horizontal="center"/>
    </xf>
    <xf numFmtId="0" fontId="2" fillId="10" borderId="0" xfId="0" applyFont="1" applyFill="1" applyAlignment="1">
      <alignment horizontal="center"/>
    </xf>
    <xf numFmtId="167" fontId="10" fillId="10" borderId="1" xfId="13" applyNumberFormat="1" applyFont="1" applyFill="1" applyBorder="1" applyAlignment="1">
      <alignment horizontal="left"/>
    </xf>
    <xf numFmtId="0" fontId="21" fillId="10" borderId="2" xfId="0" applyFont="1" applyFill="1" applyBorder="1" applyAlignment="1">
      <alignment horizontal="center" vertical="center" wrapText="1"/>
    </xf>
    <xf numFmtId="0" fontId="21" fillId="10" borderId="10" xfId="0" applyFont="1" applyFill="1" applyBorder="1" applyAlignment="1">
      <alignment horizontal="center" vertical="center" wrapText="1"/>
    </xf>
    <xf numFmtId="0" fontId="10" fillId="10" borderId="2"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justify"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0" fillId="5" borderId="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5" xfId="0" applyFont="1" applyFill="1" applyBorder="1" applyAlignment="1">
      <alignment horizontal="center" vertical="center" wrapText="1"/>
    </xf>
    <xf numFmtId="4" fontId="2" fillId="10" borderId="9" xfId="0" applyNumberFormat="1" applyFont="1" applyFill="1" applyBorder="1" applyAlignment="1">
      <alignment horizontal="center" vertical="center" wrapText="1"/>
    </xf>
    <xf numFmtId="4" fontId="2" fillId="10" borderId="1" xfId="0" applyNumberFormat="1" applyFont="1" applyFill="1" applyBorder="1" applyAlignment="1">
      <alignment horizontal="center" vertical="center" wrapText="1"/>
    </xf>
    <xf numFmtId="4" fontId="2" fillId="10" borderId="2" xfId="0" applyNumberFormat="1" applyFont="1" applyFill="1" applyBorder="1" applyAlignment="1">
      <alignment horizontal="center" vertical="center" wrapText="1"/>
    </xf>
    <xf numFmtId="4" fontId="10" fillId="10" borderId="2" xfId="0" applyNumberFormat="1" applyFont="1" applyFill="1" applyBorder="1" applyAlignment="1">
      <alignment horizontal="center" vertical="center" wrapText="1"/>
    </xf>
    <xf numFmtId="4" fontId="10" fillId="10" borderId="10" xfId="0" applyNumberFormat="1" applyFont="1" applyFill="1" applyBorder="1" applyAlignment="1">
      <alignment horizontal="center" vertical="center" wrapText="1"/>
    </xf>
    <xf numFmtId="4" fontId="2" fillId="6" borderId="8" xfId="0" applyNumberFormat="1" applyFont="1" applyFill="1" applyBorder="1" applyAlignment="1">
      <alignment horizontal="center" vertical="center" wrapText="1"/>
    </xf>
    <xf numFmtId="4" fontId="2" fillId="6" borderId="6"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0" fillId="6" borderId="8"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6" xfId="0" applyFill="1" applyBorder="1" applyAlignment="1">
      <alignment horizontal="center" vertical="center" wrapText="1"/>
    </xf>
    <xf numFmtId="0" fontId="2" fillId="10" borderId="1" xfId="0" applyFont="1" applyFill="1" applyBorder="1" applyAlignment="1">
      <alignment horizontal="center" vertical="center" wrapText="1"/>
    </xf>
    <xf numFmtId="4" fontId="10" fillId="10" borderId="1" xfId="0" applyNumberFormat="1" applyFont="1" applyFill="1" applyBorder="1" applyAlignment="1">
      <alignment horizontal="center" vertical="center" wrapText="1"/>
    </xf>
    <xf numFmtId="9" fontId="10" fillId="10" borderId="1" xfId="0" applyNumberFormat="1" applyFont="1" applyFill="1" applyBorder="1" applyAlignment="1">
      <alignment horizontal="center" vertical="center" wrapText="1"/>
    </xf>
    <xf numFmtId="0" fontId="10" fillId="5" borderId="0" xfId="0" applyFont="1" applyFill="1" applyAlignment="1">
      <alignment horizontal="center"/>
    </xf>
    <xf numFmtId="14" fontId="10" fillId="5" borderId="16" xfId="0" applyNumberFormat="1" applyFont="1" applyFill="1" applyBorder="1" applyAlignment="1">
      <alignment horizontal="center"/>
    </xf>
    <xf numFmtId="14" fontId="10" fillId="10" borderId="16" xfId="0" applyNumberFormat="1" applyFont="1" applyFill="1" applyBorder="1" applyAlignment="1">
      <alignment horizontal="center"/>
    </xf>
    <xf numFmtId="0" fontId="10" fillId="6" borderId="0" xfId="0" applyFont="1" applyFill="1" applyAlignment="1">
      <alignment horizontal="center"/>
    </xf>
    <xf numFmtId="0" fontId="14" fillId="0" borderId="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6" xfId="0" applyFont="1" applyFill="1" applyBorder="1" applyAlignment="1">
      <alignment horizontal="center" vertical="center" wrapText="1"/>
    </xf>
  </cellXfs>
  <cellStyles count="17">
    <cellStyle name="=C:\WINNT35\SYSTEM32\COMMAND.COM" xfId="3" xr:uid="{1C2FF5B1-BE3F-490E-9142-BEC2312CA787}"/>
    <cellStyle name="greyed" xfId="6" xr:uid="{661A0B72-79A1-4827-85B7-076096BA9CF1}"/>
    <cellStyle name="Heading 1 2" xfId="1" xr:uid="{9471576A-C74A-49D9-AA22-2B19AA8251C1}"/>
    <cellStyle name="Heading 2 2" xfId="4" xr:uid="{B2D4AE6B-F1EF-4C40-98CB-23FA69C9FE07}"/>
    <cellStyle name="HeadingTable" xfId="5" xr:uid="{610DE6CE-D5F9-4F1F-A2AB-BDE489E975A7}"/>
    <cellStyle name="Hyperkobling" xfId="11" builtinId="8"/>
    <cellStyle name="Hyperkobling 2" xfId="12" xr:uid="{B16AC7DF-8E9F-4954-8F1C-A969F64E0C82}"/>
    <cellStyle name="Komma" xfId="13" builtinId="3"/>
    <cellStyle name="Komma 2" xfId="16" xr:uid="{507DF20D-295F-4273-836D-A1673C413617}"/>
    <cellStyle name="Normal" xfId="0" builtinId="0"/>
    <cellStyle name="Normal 12 3" xfId="15" xr:uid="{0B153EEC-58E7-45D1-B24F-DEB59082479B}"/>
    <cellStyle name="Normal 2" xfId="2" xr:uid="{74190FE3-3F32-468D-A380-D2A37B7C534A}"/>
    <cellStyle name="Normal 2 2" xfId="9" xr:uid="{54C0DA76-E840-48A3-8DB3-CE5A96855838}"/>
    <cellStyle name="Normal 2 2 2" xfId="8" xr:uid="{EAC4087B-42E7-4CEA-A032-4C7516217372}"/>
    <cellStyle name="Normal 2_CEBS 2009 38 Annex 1 (CP06rev2 FINREP templates)" xfId="10" xr:uid="{00240A78-A28D-49C9-B88F-107E394BD0F9}"/>
    <cellStyle name="optionalExposure" xfId="7" xr:uid="{71DB7E5D-7BFA-4C0B-9705-5B3218F71E22}"/>
    <cellStyle name="Prosent" xfId="1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1</xdr:col>
      <xdr:colOff>1321011</xdr:colOff>
      <xdr:row>0</xdr:row>
      <xdr:rowOff>58846</xdr:rowOff>
    </xdr:from>
    <xdr:to>
      <xdr:col>1</xdr:col>
      <xdr:colOff>5273184</xdr:colOff>
      <xdr:row>0</xdr:row>
      <xdr:rowOff>1011133</xdr:rowOff>
    </xdr:to>
    <xdr:pic>
      <xdr:nvPicPr>
        <xdr:cNvPr id="2" name="Bilde 1">
          <a:extLst>
            <a:ext uri="{FF2B5EF4-FFF2-40B4-BE49-F238E27FC236}">
              <a16:creationId xmlns:a16="http://schemas.microsoft.com/office/drawing/2014/main" id="{6DAA2624-6FD8-4710-968F-B0E80184FFC5}"/>
            </a:ext>
          </a:extLst>
        </xdr:cNvPr>
        <xdr:cNvPicPr>
          <a:picLocks noChangeAspect="1"/>
        </xdr:cNvPicPr>
      </xdr:nvPicPr>
      <xdr:blipFill>
        <a:blip xmlns:r="http://schemas.openxmlformats.org/officeDocument/2006/relationships" r:embed="rId1"/>
        <a:stretch>
          <a:fillRect/>
        </a:stretch>
      </xdr:blipFill>
      <xdr:spPr>
        <a:xfrm>
          <a:off x="2114761" y="58846"/>
          <a:ext cx="3959793" cy="944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838200</xdr:colOff>
      <xdr:row>2</xdr:row>
      <xdr:rowOff>45720</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710C791B-889C-4B7E-8B43-8BE0C23D10CC}"/>
            </a:ext>
          </a:extLst>
        </xdr:cNvPr>
        <xdr:cNvSpPr/>
      </xdr:nvSpPr>
      <xdr:spPr>
        <a:xfrm>
          <a:off x="0" y="323850"/>
          <a:ext cx="838200" cy="226695"/>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47625</xdr:colOff>
      <xdr:row>2</xdr:row>
      <xdr:rowOff>45720</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1C42B312-3802-443E-8D23-C22C5CD8C960}"/>
            </a:ext>
          </a:extLst>
        </xdr:cNvPr>
        <xdr:cNvSpPr/>
      </xdr:nvSpPr>
      <xdr:spPr>
        <a:xfrm>
          <a:off x="0" y="323850"/>
          <a:ext cx="838200" cy="226695"/>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47625</xdr:colOff>
      <xdr:row>2</xdr:row>
      <xdr:rowOff>45720</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DB81E12B-262A-411A-AABB-661D52D7ADFD}"/>
            </a:ext>
          </a:extLst>
        </xdr:cNvPr>
        <xdr:cNvSpPr/>
      </xdr:nvSpPr>
      <xdr:spPr>
        <a:xfrm>
          <a:off x="0" y="323850"/>
          <a:ext cx="838200" cy="226695"/>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838200</xdr:colOff>
      <xdr:row>2</xdr:row>
      <xdr:rowOff>45720</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659E69C9-E950-4C72-9773-491B9335398D}"/>
            </a:ext>
          </a:extLst>
        </xdr:cNvPr>
        <xdr:cNvSpPr/>
      </xdr:nvSpPr>
      <xdr:spPr>
        <a:xfrm>
          <a:off x="0" y="323850"/>
          <a:ext cx="838200" cy="226695"/>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47625</xdr:colOff>
      <xdr:row>2</xdr:row>
      <xdr:rowOff>45720</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AFFFFB93-A708-4CD8-8D89-88BEF3DDE6B7}"/>
            </a:ext>
          </a:extLst>
        </xdr:cNvPr>
        <xdr:cNvSpPr/>
      </xdr:nvSpPr>
      <xdr:spPr>
        <a:xfrm>
          <a:off x="0" y="323850"/>
          <a:ext cx="838200" cy="226695"/>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47625</xdr:colOff>
      <xdr:row>2</xdr:row>
      <xdr:rowOff>45720</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2C1F0172-545E-4102-AE94-E31388A45928}"/>
            </a:ext>
          </a:extLst>
        </xdr:cNvPr>
        <xdr:cNvSpPr/>
      </xdr:nvSpPr>
      <xdr:spPr>
        <a:xfrm>
          <a:off x="0" y="323850"/>
          <a:ext cx="838200" cy="226695"/>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838200</xdr:colOff>
      <xdr:row>2</xdr:row>
      <xdr:rowOff>45720</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1D20AA22-45E4-4D55-85CF-A9B49BE570B7}"/>
            </a:ext>
          </a:extLst>
        </xdr:cNvPr>
        <xdr:cNvSpPr/>
      </xdr:nvSpPr>
      <xdr:spPr>
        <a:xfrm>
          <a:off x="0" y="323850"/>
          <a:ext cx="838200" cy="226695"/>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47625</xdr:colOff>
      <xdr:row>2</xdr:row>
      <xdr:rowOff>45720</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0FA1461D-0FD8-4C93-B61B-929BA5CC0AAF}"/>
            </a:ext>
          </a:extLst>
        </xdr:cNvPr>
        <xdr:cNvSpPr/>
      </xdr:nvSpPr>
      <xdr:spPr>
        <a:xfrm>
          <a:off x="0" y="323850"/>
          <a:ext cx="838200" cy="226695"/>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838200</xdr:colOff>
      <xdr:row>2</xdr:row>
      <xdr:rowOff>45720</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BEB8892D-CF26-41A8-A3D5-15638C56F3E9}"/>
            </a:ext>
          </a:extLst>
        </xdr:cNvPr>
        <xdr:cNvSpPr/>
      </xdr:nvSpPr>
      <xdr:spPr>
        <a:xfrm>
          <a:off x="0" y="323850"/>
          <a:ext cx="838200" cy="226695"/>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304800</xdr:colOff>
      <xdr:row>2</xdr:row>
      <xdr:rowOff>36195</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EEA02EF0-4C67-4A00-BEE2-0D81EF3823C0}"/>
            </a:ext>
          </a:extLst>
        </xdr:cNvPr>
        <xdr:cNvSpPr/>
      </xdr:nvSpPr>
      <xdr:spPr>
        <a:xfrm>
          <a:off x="0" y="323850"/>
          <a:ext cx="838200" cy="226695"/>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7620</xdr:rowOff>
    </xdr:from>
    <xdr:to>
      <xdr:col>0</xdr:col>
      <xdr:colOff>838200</xdr:colOff>
      <xdr:row>2</xdr:row>
      <xdr:rowOff>57150</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A2D1EB49-32F9-4ADD-8783-CA0A6865E061}"/>
            </a:ext>
          </a:extLst>
        </xdr:cNvPr>
        <xdr:cNvSpPr/>
      </xdr:nvSpPr>
      <xdr:spPr>
        <a:xfrm>
          <a:off x="0" y="331470"/>
          <a:ext cx="838200" cy="230505"/>
        </a:xfrm>
        <a:prstGeom prst="rect">
          <a:avLst/>
        </a:prstGeom>
        <a:solidFill>
          <a:srgbClr val="00206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solidFill>
                <a:schemeClr val="bg1"/>
              </a:solidFill>
              <a:latin typeface="+mn-lt"/>
            </a:rPr>
            <a:t>Contents</a:t>
          </a:r>
        </a:p>
        <a:p>
          <a:pPr algn="ctr"/>
          <a:endParaRPr lang="nb-NO" sz="1100">
            <a:solidFill>
              <a:schemeClr val="bg1"/>
            </a:solidFill>
            <a:latin typeface="+mn-lt"/>
          </a:endParaRPr>
        </a:p>
      </xdr:txBody>
    </xdr:sp>
    <xdr:clientData/>
  </xdr:twoCellAnchor>
  <xdr:oneCellAnchor>
    <xdr:from>
      <xdr:col>0</xdr:col>
      <xdr:colOff>560070</xdr:colOff>
      <xdr:row>2</xdr:row>
      <xdr:rowOff>0</xdr:rowOff>
    </xdr:from>
    <xdr:ext cx="184731" cy="264560"/>
    <xdr:sp macro="" textlink="">
      <xdr:nvSpPr>
        <xdr:cNvPr id="3" name="TekstSylinder 2">
          <a:extLst>
            <a:ext uri="{FF2B5EF4-FFF2-40B4-BE49-F238E27FC236}">
              <a16:creationId xmlns:a16="http://schemas.microsoft.com/office/drawing/2014/main" id="{80387ECD-3757-49B5-B0FD-4F7753AA28D9}"/>
            </a:ext>
          </a:extLst>
        </xdr:cNvPr>
        <xdr:cNvSpPr txBox="1"/>
      </xdr:nvSpPr>
      <xdr:spPr>
        <a:xfrm>
          <a:off x="560070" y="50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304800</xdr:colOff>
      <xdr:row>1</xdr:row>
      <xdr:rowOff>226695</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D3334CCB-0FA7-4CCB-AF87-CBEF6EE4C311}"/>
            </a:ext>
          </a:extLst>
        </xdr:cNvPr>
        <xdr:cNvSpPr/>
      </xdr:nvSpPr>
      <xdr:spPr>
        <a:xfrm>
          <a:off x="0" y="323850"/>
          <a:ext cx="838200" cy="226695"/>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838200</xdr:colOff>
      <xdr:row>2</xdr:row>
      <xdr:rowOff>45720</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1ECC21C6-6B73-40BA-B54B-6C556509F7F5}"/>
            </a:ext>
          </a:extLst>
        </xdr:cNvPr>
        <xdr:cNvSpPr/>
      </xdr:nvSpPr>
      <xdr:spPr>
        <a:xfrm>
          <a:off x="0" y="323850"/>
          <a:ext cx="838200" cy="226695"/>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600075</xdr:colOff>
      <xdr:row>2</xdr:row>
      <xdr:rowOff>45720</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30C37887-B365-46C1-9672-9B7EFA94D386}"/>
            </a:ext>
          </a:extLst>
        </xdr:cNvPr>
        <xdr:cNvSpPr/>
      </xdr:nvSpPr>
      <xdr:spPr>
        <a:xfrm>
          <a:off x="0" y="323850"/>
          <a:ext cx="838200" cy="226695"/>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304800</xdr:colOff>
      <xdr:row>2</xdr:row>
      <xdr:rowOff>45720</xdr:rowOff>
    </xdr:to>
    <xdr:sp macro="" textlink="">
      <xdr:nvSpPr>
        <xdr:cNvPr id="8" name="Rektangel 7">
          <a:hlinkClick xmlns:r="http://schemas.openxmlformats.org/officeDocument/2006/relationships" r:id="rId1"/>
          <a:extLst>
            <a:ext uri="{FF2B5EF4-FFF2-40B4-BE49-F238E27FC236}">
              <a16:creationId xmlns:a16="http://schemas.microsoft.com/office/drawing/2014/main" id="{44500C35-2013-4C1D-B656-2255F9C5E27C}"/>
            </a:ext>
          </a:extLst>
        </xdr:cNvPr>
        <xdr:cNvSpPr/>
      </xdr:nvSpPr>
      <xdr:spPr>
        <a:xfrm>
          <a:off x="0" y="323850"/>
          <a:ext cx="838200" cy="226695"/>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304800</xdr:colOff>
      <xdr:row>2</xdr:row>
      <xdr:rowOff>45720</xdr:rowOff>
    </xdr:to>
    <xdr:sp macro="" textlink="">
      <xdr:nvSpPr>
        <xdr:cNvPr id="6" name="Rektangel 5">
          <a:hlinkClick xmlns:r="http://schemas.openxmlformats.org/officeDocument/2006/relationships" r:id="rId1"/>
          <a:extLst>
            <a:ext uri="{FF2B5EF4-FFF2-40B4-BE49-F238E27FC236}">
              <a16:creationId xmlns:a16="http://schemas.microsoft.com/office/drawing/2014/main" id="{F0A5634B-65A6-4DD1-B498-381999AB2B9A}"/>
            </a:ext>
          </a:extLst>
        </xdr:cNvPr>
        <xdr:cNvSpPr/>
      </xdr:nvSpPr>
      <xdr:spPr>
        <a:xfrm>
          <a:off x="0" y="323850"/>
          <a:ext cx="838200" cy="226695"/>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304800</xdr:colOff>
      <xdr:row>2</xdr:row>
      <xdr:rowOff>45720</xdr:rowOff>
    </xdr:to>
    <xdr:sp macro="" textlink="">
      <xdr:nvSpPr>
        <xdr:cNvPr id="3" name="Rektangel 2">
          <a:hlinkClick xmlns:r="http://schemas.openxmlformats.org/officeDocument/2006/relationships" r:id="rId1"/>
          <a:extLst>
            <a:ext uri="{FF2B5EF4-FFF2-40B4-BE49-F238E27FC236}">
              <a16:creationId xmlns:a16="http://schemas.microsoft.com/office/drawing/2014/main" id="{CB778139-8046-41A3-AB8F-4310E2B9A380}"/>
            </a:ext>
          </a:extLst>
        </xdr:cNvPr>
        <xdr:cNvSpPr/>
      </xdr:nvSpPr>
      <xdr:spPr>
        <a:xfrm>
          <a:off x="0" y="323850"/>
          <a:ext cx="838200" cy="226695"/>
        </a:xfrm>
        <a:prstGeom prst="rect">
          <a:avLst/>
        </a:prstGeom>
        <a:solidFill>
          <a:srgbClr val="00206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solidFill>
                <a:schemeClr val="bg1"/>
              </a:solidFill>
              <a:latin typeface="+mn-lt"/>
            </a:rPr>
            <a:t>Contents</a:t>
          </a:r>
        </a:p>
        <a:p>
          <a:pPr algn="ctr"/>
          <a:endParaRPr lang="nb-NO" sz="1100">
            <a:solidFill>
              <a:schemeClr val="bg1"/>
            </a:solidFill>
            <a:latin typeface="+mn-l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304800</xdr:colOff>
      <xdr:row>2</xdr:row>
      <xdr:rowOff>45720</xdr:rowOff>
    </xdr:to>
    <xdr:sp macro="" textlink="">
      <xdr:nvSpPr>
        <xdr:cNvPr id="4" name="Rektangel 3">
          <a:hlinkClick xmlns:r="http://schemas.openxmlformats.org/officeDocument/2006/relationships" r:id="rId1"/>
          <a:extLst>
            <a:ext uri="{FF2B5EF4-FFF2-40B4-BE49-F238E27FC236}">
              <a16:creationId xmlns:a16="http://schemas.microsoft.com/office/drawing/2014/main" id="{23DAFAE1-59C6-40DA-A05D-7E9269716F20}"/>
            </a:ext>
          </a:extLst>
        </xdr:cNvPr>
        <xdr:cNvSpPr/>
      </xdr:nvSpPr>
      <xdr:spPr>
        <a:xfrm>
          <a:off x="0" y="323850"/>
          <a:ext cx="838200" cy="226695"/>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304800</xdr:colOff>
      <xdr:row>2</xdr:row>
      <xdr:rowOff>45720</xdr:rowOff>
    </xdr:to>
    <xdr:sp macro="" textlink="">
      <xdr:nvSpPr>
        <xdr:cNvPr id="3" name="Rektangel 2">
          <a:hlinkClick xmlns:r="http://schemas.openxmlformats.org/officeDocument/2006/relationships" r:id="rId1"/>
          <a:extLst>
            <a:ext uri="{FF2B5EF4-FFF2-40B4-BE49-F238E27FC236}">
              <a16:creationId xmlns:a16="http://schemas.microsoft.com/office/drawing/2014/main" id="{053C4CCA-5DA7-413E-A69B-B86739E8B0DC}"/>
            </a:ext>
          </a:extLst>
        </xdr:cNvPr>
        <xdr:cNvSpPr/>
      </xdr:nvSpPr>
      <xdr:spPr>
        <a:xfrm>
          <a:off x="0" y="323850"/>
          <a:ext cx="838200" cy="226695"/>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295275</xdr:colOff>
      <xdr:row>2</xdr:row>
      <xdr:rowOff>45720</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FD503E62-4A0A-470D-953F-E9C4AEE97F3B}"/>
            </a:ext>
          </a:extLst>
        </xdr:cNvPr>
        <xdr:cNvSpPr/>
      </xdr:nvSpPr>
      <xdr:spPr>
        <a:xfrm>
          <a:off x="0" y="323850"/>
          <a:ext cx="838200" cy="226695"/>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304800</xdr:colOff>
      <xdr:row>2</xdr:row>
      <xdr:rowOff>45720</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C2F48279-350D-49F0-A7EA-75919652A912}"/>
            </a:ext>
          </a:extLst>
        </xdr:cNvPr>
        <xdr:cNvSpPr/>
      </xdr:nvSpPr>
      <xdr:spPr>
        <a:xfrm>
          <a:off x="0" y="323850"/>
          <a:ext cx="838200" cy="226695"/>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A7A0E-4527-4DEE-B882-29E5BBE5CA92}">
  <sheetPr>
    <pageSetUpPr fitToPage="1"/>
  </sheetPr>
  <dimension ref="A1:D83"/>
  <sheetViews>
    <sheetView showGridLines="0" tabSelected="1" zoomScale="90" zoomScaleNormal="90" workbookViewId="0">
      <selection activeCell="A16" sqref="A16"/>
    </sheetView>
  </sheetViews>
  <sheetFormatPr baseColWidth="10" defaultColWidth="11.5546875" defaultRowHeight="14.4" x14ac:dyDescent="0.3"/>
  <cols>
    <col min="1" max="1" width="11.5546875" style="51"/>
    <col min="2" max="2" width="82.88671875" style="38" customWidth="1"/>
    <col min="3" max="3" width="23.88671875" style="38" customWidth="1"/>
    <col min="4" max="4" width="23.88671875" style="92" customWidth="1"/>
    <col min="5" max="16384" width="11.5546875" style="38"/>
  </cols>
  <sheetData>
    <row r="1" spans="1:4" s="92" customFormat="1" ht="87" customHeight="1" x14ac:dyDescent="0.3">
      <c r="A1" s="258"/>
      <c r="B1" s="259"/>
      <c r="C1" s="259"/>
    </row>
    <row r="2" spans="1:4" s="92" customFormat="1" ht="42.6" customHeight="1" x14ac:dyDescent="0.5">
      <c r="A2" s="412" t="s">
        <v>600</v>
      </c>
      <c r="B2" s="412"/>
      <c r="C2" s="412"/>
    </row>
    <row r="3" spans="1:4" s="92" customFormat="1" ht="16.2" customHeight="1" x14ac:dyDescent="0.3">
      <c r="A3" s="258"/>
      <c r="B3" s="259"/>
      <c r="C3" s="391" t="s">
        <v>601</v>
      </c>
      <c r="D3" s="13"/>
    </row>
    <row r="4" spans="1:4" x14ac:dyDescent="0.3">
      <c r="A4" s="370" t="s">
        <v>211</v>
      </c>
      <c r="B4" s="371" t="s">
        <v>212</v>
      </c>
      <c r="C4" s="372" t="s">
        <v>206</v>
      </c>
      <c r="D4" s="265"/>
    </row>
    <row r="5" spans="1:4" x14ac:dyDescent="0.3">
      <c r="A5" s="53">
        <v>1</v>
      </c>
      <c r="B5" s="72" t="s">
        <v>213</v>
      </c>
      <c r="C5" s="373" t="s">
        <v>209</v>
      </c>
      <c r="D5" s="266"/>
    </row>
    <row r="6" spans="1:4" x14ac:dyDescent="0.3">
      <c r="A6" s="53">
        <v>2</v>
      </c>
      <c r="B6" s="72" t="s">
        <v>208</v>
      </c>
      <c r="C6" s="373" t="s">
        <v>209</v>
      </c>
      <c r="D6" s="78"/>
    </row>
    <row r="7" spans="1:4" x14ac:dyDescent="0.3">
      <c r="A7" s="53">
        <v>3</v>
      </c>
      <c r="B7" s="72" t="s">
        <v>214</v>
      </c>
      <c r="C7" s="373" t="s">
        <v>209</v>
      </c>
      <c r="D7" s="78"/>
    </row>
    <row r="8" spans="1:4" x14ac:dyDescent="0.3">
      <c r="A8" s="53">
        <v>4</v>
      </c>
      <c r="B8" s="52" t="s">
        <v>215</v>
      </c>
      <c r="C8" s="373" t="s">
        <v>209</v>
      </c>
      <c r="D8" s="78"/>
    </row>
    <row r="9" spans="1:4" x14ac:dyDescent="0.3">
      <c r="A9" s="53">
        <v>5</v>
      </c>
      <c r="B9" s="73" t="s">
        <v>216</v>
      </c>
      <c r="C9" s="373" t="s">
        <v>207</v>
      </c>
      <c r="D9" s="78"/>
    </row>
    <row r="10" spans="1:4" x14ac:dyDescent="0.3">
      <c r="A10" s="53">
        <v>6</v>
      </c>
      <c r="B10" s="72" t="s">
        <v>603</v>
      </c>
      <c r="C10" s="373" t="s">
        <v>207</v>
      </c>
      <c r="D10" s="78"/>
    </row>
    <row r="11" spans="1:4" x14ac:dyDescent="0.3">
      <c r="A11" s="53">
        <v>7</v>
      </c>
      <c r="B11" s="72" t="s">
        <v>602</v>
      </c>
      <c r="C11" s="373" t="s">
        <v>210</v>
      </c>
      <c r="D11" s="78"/>
    </row>
    <row r="12" spans="1:4" x14ac:dyDescent="0.3">
      <c r="A12" s="53">
        <v>8</v>
      </c>
      <c r="B12" s="72" t="s">
        <v>220</v>
      </c>
      <c r="C12" s="373" t="s">
        <v>210</v>
      </c>
      <c r="D12" s="78"/>
    </row>
    <row r="13" spans="1:4" ht="15.6" x14ac:dyDescent="0.3">
      <c r="A13" s="53">
        <v>9</v>
      </c>
      <c r="B13" s="74" t="s">
        <v>221</v>
      </c>
      <c r="C13" s="373" t="s">
        <v>207</v>
      </c>
      <c r="D13" s="78"/>
    </row>
    <row r="14" spans="1:4" x14ac:dyDescent="0.3">
      <c r="A14" s="53">
        <v>10</v>
      </c>
      <c r="B14" s="74" t="s">
        <v>222</v>
      </c>
      <c r="C14" s="373" t="s">
        <v>207</v>
      </c>
      <c r="D14" s="78"/>
    </row>
    <row r="15" spans="1:4" x14ac:dyDescent="0.3">
      <c r="A15" s="53">
        <v>11</v>
      </c>
      <c r="B15" s="72" t="s">
        <v>604</v>
      </c>
      <c r="C15" s="373" t="s">
        <v>207</v>
      </c>
      <c r="D15" s="78"/>
    </row>
    <row r="16" spans="1:4" x14ac:dyDescent="0.3">
      <c r="A16" s="53">
        <v>12</v>
      </c>
      <c r="B16" s="74" t="s">
        <v>583</v>
      </c>
      <c r="C16" s="373" t="s">
        <v>207</v>
      </c>
      <c r="D16" s="78"/>
    </row>
    <row r="17" spans="1:4" s="92" customFormat="1" x14ac:dyDescent="0.3">
      <c r="A17" s="255">
        <v>13</v>
      </c>
      <c r="B17" s="74" t="s">
        <v>584</v>
      </c>
      <c r="C17" s="373" t="s">
        <v>207</v>
      </c>
      <c r="D17" s="78"/>
    </row>
    <row r="18" spans="1:4" x14ac:dyDescent="0.3">
      <c r="A18" s="53">
        <v>14</v>
      </c>
      <c r="B18" s="75" t="s">
        <v>605</v>
      </c>
      <c r="C18" s="373" t="s">
        <v>207</v>
      </c>
      <c r="D18" s="78"/>
    </row>
    <row r="19" spans="1:4" x14ac:dyDescent="0.3">
      <c r="A19" s="260">
        <v>15</v>
      </c>
      <c r="B19" s="52" t="s">
        <v>606</v>
      </c>
      <c r="C19" s="373" t="s">
        <v>207</v>
      </c>
      <c r="D19" s="78"/>
    </row>
    <row r="20" spans="1:4" x14ac:dyDescent="0.3">
      <c r="A20" s="53">
        <v>16</v>
      </c>
      <c r="B20" s="76" t="s">
        <v>607</v>
      </c>
      <c r="C20" s="373" t="s">
        <v>207</v>
      </c>
      <c r="D20" s="78"/>
    </row>
    <row r="21" spans="1:4" x14ac:dyDescent="0.3">
      <c r="A21" s="53">
        <v>17</v>
      </c>
      <c r="B21" s="76" t="s">
        <v>223</v>
      </c>
      <c r="C21" s="373" t="s">
        <v>207</v>
      </c>
      <c r="D21" s="78"/>
    </row>
    <row r="22" spans="1:4" x14ac:dyDescent="0.3">
      <c r="A22" s="53">
        <v>18</v>
      </c>
      <c r="B22" s="72" t="s">
        <v>225</v>
      </c>
      <c r="C22" s="373" t="s">
        <v>209</v>
      </c>
      <c r="D22" s="78"/>
    </row>
    <row r="23" spans="1:4" x14ac:dyDescent="0.3">
      <c r="A23" s="53">
        <v>19</v>
      </c>
      <c r="B23" s="72" t="s">
        <v>227</v>
      </c>
      <c r="C23" s="373" t="s">
        <v>209</v>
      </c>
      <c r="D23" s="78"/>
    </row>
    <row r="24" spans="1:4" x14ac:dyDescent="0.3">
      <c r="A24" s="53">
        <v>20</v>
      </c>
      <c r="B24" s="72" t="s">
        <v>530</v>
      </c>
      <c r="C24" s="373" t="s">
        <v>209</v>
      </c>
      <c r="D24" s="78"/>
    </row>
    <row r="25" spans="1:4" x14ac:dyDescent="0.3">
      <c r="A25" s="256">
        <v>21</v>
      </c>
      <c r="B25" s="77" t="s">
        <v>375</v>
      </c>
      <c r="C25" s="373" t="s">
        <v>209</v>
      </c>
      <c r="D25" s="78"/>
    </row>
    <row r="26" spans="1:4" x14ac:dyDescent="0.3">
      <c r="A26" s="257"/>
    </row>
    <row r="27" spans="1:4" x14ac:dyDescent="0.3">
      <c r="A27" s="37" t="s">
        <v>599</v>
      </c>
    </row>
    <row r="36" spans="1:1" x14ac:dyDescent="0.3">
      <c r="A36" s="38"/>
    </row>
    <row r="37" spans="1:1" x14ac:dyDescent="0.3">
      <c r="A37" s="38"/>
    </row>
    <row r="38" spans="1:1" x14ac:dyDescent="0.3">
      <c r="A38" s="38"/>
    </row>
    <row r="39" spans="1:1" x14ac:dyDescent="0.3">
      <c r="A39" s="38"/>
    </row>
    <row r="40" spans="1:1" x14ac:dyDescent="0.3">
      <c r="A40" s="38"/>
    </row>
    <row r="41" spans="1:1" x14ac:dyDescent="0.3">
      <c r="A41" s="38"/>
    </row>
    <row r="42" spans="1:1" x14ac:dyDescent="0.3">
      <c r="A42" s="38"/>
    </row>
    <row r="43" spans="1:1" x14ac:dyDescent="0.3">
      <c r="A43" s="38"/>
    </row>
    <row r="44" spans="1:1" x14ac:dyDescent="0.3">
      <c r="A44" s="38"/>
    </row>
    <row r="45" spans="1:1" x14ac:dyDescent="0.3">
      <c r="A45" s="38"/>
    </row>
    <row r="46" spans="1:1" x14ac:dyDescent="0.3">
      <c r="A46" s="38"/>
    </row>
    <row r="47" spans="1:1" x14ac:dyDescent="0.3">
      <c r="A47" s="38"/>
    </row>
    <row r="48" spans="1:1" x14ac:dyDescent="0.3">
      <c r="A48" s="38"/>
    </row>
    <row r="49" spans="1:1" x14ac:dyDescent="0.3">
      <c r="A49" s="38"/>
    </row>
    <row r="50" spans="1:1" x14ac:dyDescent="0.3">
      <c r="A50" s="38"/>
    </row>
    <row r="51" spans="1:1" x14ac:dyDescent="0.3">
      <c r="A51" s="38"/>
    </row>
    <row r="52" spans="1:1" x14ac:dyDescent="0.3">
      <c r="A52" s="38"/>
    </row>
    <row r="53" spans="1:1" x14ac:dyDescent="0.3">
      <c r="A53" s="38"/>
    </row>
    <row r="54" spans="1:1" x14ac:dyDescent="0.3">
      <c r="A54" s="38"/>
    </row>
    <row r="55" spans="1:1" x14ac:dyDescent="0.3">
      <c r="A55" s="38"/>
    </row>
    <row r="56" spans="1:1" x14ac:dyDescent="0.3">
      <c r="A56" s="38"/>
    </row>
    <row r="57" spans="1:1" x14ac:dyDescent="0.3">
      <c r="A57" s="38"/>
    </row>
    <row r="58" spans="1:1" x14ac:dyDescent="0.3">
      <c r="A58" s="38"/>
    </row>
    <row r="59" spans="1:1" x14ac:dyDescent="0.3">
      <c r="A59" s="38"/>
    </row>
    <row r="60" spans="1:1" x14ac:dyDescent="0.3">
      <c r="A60" s="38"/>
    </row>
    <row r="61" spans="1:1" x14ac:dyDescent="0.3">
      <c r="A61" s="38"/>
    </row>
    <row r="62" spans="1:1" x14ac:dyDescent="0.3">
      <c r="A62" s="38"/>
    </row>
    <row r="63" spans="1:1" x14ac:dyDescent="0.3">
      <c r="A63" s="38"/>
    </row>
    <row r="64" spans="1:1" x14ac:dyDescent="0.3">
      <c r="A64" s="38"/>
    </row>
    <row r="65" spans="1:1" x14ac:dyDescent="0.3">
      <c r="A65" s="38"/>
    </row>
    <row r="66" spans="1:1" x14ac:dyDescent="0.3">
      <c r="A66" s="38"/>
    </row>
    <row r="67" spans="1:1" x14ac:dyDescent="0.3">
      <c r="A67" s="38"/>
    </row>
    <row r="68" spans="1:1" x14ac:dyDescent="0.3">
      <c r="A68" s="38"/>
    </row>
    <row r="69" spans="1:1" x14ac:dyDescent="0.3">
      <c r="A69" s="38"/>
    </row>
    <row r="70" spans="1:1" x14ac:dyDescent="0.3">
      <c r="A70" s="38"/>
    </row>
    <row r="71" spans="1:1" x14ac:dyDescent="0.3">
      <c r="A71" s="38"/>
    </row>
    <row r="72" spans="1:1" x14ac:dyDescent="0.3">
      <c r="A72" s="38"/>
    </row>
    <row r="73" spans="1:1" x14ac:dyDescent="0.3">
      <c r="A73" s="38"/>
    </row>
    <row r="74" spans="1:1" x14ac:dyDescent="0.3">
      <c r="A74" s="38"/>
    </row>
    <row r="75" spans="1:1" x14ac:dyDescent="0.3">
      <c r="A75" s="38"/>
    </row>
    <row r="76" spans="1:1" x14ac:dyDescent="0.3">
      <c r="A76" s="38"/>
    </row>
    <row r="77" spans="1:1" x14ac:dyDescent="0.3">
      <c r="A77" s="38"/>
    </row>
    <row r="78" spans="1:1" x14ac:dyDescent="0.3">
      <c r="A78" s="38"/>
    </row>
    <row r="79" spans="1:1" x14ac:dyDescent="0.3">
      <c r="A79" s="38"/>
    </row>
    <row r="80" spans="1:1" x14ac:dyDescent="0.3">
      <c r="A80" s="38"/>
    </row>
    <row r="81" spans="1:1" x14ac:dyDescent="0.3">
      <c r="A81" s="38"/>
    </row>
    <row r="82" spans="1:1" x14ac:dyDescent="0.3">
      <c r="A82" s="38"/>
    </row>
    <row r="83" spans="1:1" x14ac:dyDescent="0.3">
      <c r="A83" s="38"/>
    </row>
  </sheetData>
  <mergeCells count="1">
    <mergeCell ref="A2:C2"/>
  </mergeCells>
  <hyperlinks>
    <hyperlink ref="A5" location="'1'!A1" display="'1'!A1" xr:uid="{3DF238A4-5DF1-4531-8F46-6CB9B751EF4C}"/>
    <hyperlink ref="A7" location="'3'!A1" display="'3'!A1" xr:uid="{B5D73E86-95C5-4CFE-BC9D-8D6448FC1B1D}"/>
    <hyperlink ref="A6" location="'2'!A1" display="'2'!A1" xr:uid="{FA25EE9F-4782-483A-9B24-FCFC37C85CE5}"/>
    <hyperlink ref="A8" location="'4'!A1" display="'4'!A1" xr:uid="{1E1B2139-37A8-4BEB-9E48-147C07830526}"/>
    <hyperlink ref="A9" location="'5'!A1" display="'5'!A1" xr:uid="{09611BCE-2A60-4816-918C-A39108306E47}"/>
    <hyperlink ref="A10" location="'6'!A1" display="'6'!A1" xr:uid="{574DE3A9-5AC9-46E9-8848-91F300363DA2}"/>
    <hyperlink ref="A11" location="'7'!A1" display="'7'!A1" xr:uid="{17EC1D31-EFBF-4655-9A59-81A91FF64CD6}"/>
    <hyperlink ref="A12" location="'8'!A1" display="'8'!A1" xr:uid="{1143C03D-6786-44E7-AB6E-5083420B1C83}"/>
    <hyperlink ref="A13" location="'9'!A1" display="'9'!A1" xr:uid="{76FD3EC6-5FE2-4F6E-8EF3-97DB735E3CF5}"/>
    <hyperlink ref="A14" location="'10'!A1" display="'10'!A1" xr:uid="{5DF727C8-CB00-4BD6-B003-B6CC25126194}"/>
    <hyperlink ref="A15" location="'11'!A1" display="'11'!A1" xr:uid="{BBF76DA2-B114-44F5-ABAB-86F805DD7993}"/>
    <hyperlink ref="A16" location="'12'!A1" display="'12'!A1" xr:uid="{DD0E977D-9FD5-4F9A-84B0-6E0F2DB02754}"/>
    <hyperlink ref="A18" location="'14'!A1" display="'14'!A1" xr:uid="{82B2860E-45E0-496D-970E-D7FCD3D5979A}"/>
    <hyperlink ref="A20" location="'16'!A1" display="'16'!A1" xr:uid="{FA60D4F7-813D-44C7-BB02-31873A61734B}"/>
    <hyperlink ref="A21" location="'17'!A1" display="'17'!A1" xr:uid="{7AC7FE31-939A-451A-86D0-EFDCD26B6A81}"/>
    <hyperlink ref="A22" location="'18'!A1" display="'18'!A1" xr:uid="{24B2F1D1-7E02-433C-88E4-04FF7AD61A8A}"/>
    <hyperlink ref="A23" location="'19'!A1" display="'19'!A1" xr:uid="{56153394-B34A-4A97-8965-62166DCA8F0A}"/>
    <hyperlink ref="A24" location="'20'!A1" display="'20'!A1" xr:uid="{A66F81A8-6983-46C0-82CC-5D03855C089C}"/>
    <hyperlink ref="A25" location="'21'!A1" display="'21'!A1" xr:uid="{DB148257-4633-4E24-BFA0-E29ED4F09410}"/>
    <hyperlink ref="A17" location="'13'!A1" display="'13'!A1" xr:uid="{60110843-B9EC-4183-BB1A-EF895F07D570}"/>
    <hyperlink ref="A19" location="'15'!A1" display="'15'!A1" xr:uid="{235DA816-0845-4381-9E60-0577D057FB2C}"/>
  </hyperlinks>
  <pageMargins left="0.7" right="0.7" top="0.75" bottom="0.75" header="0.3" footer="0.3"/>
  <pageSetup paperSize="9" scale="9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B7EDF-71CE-4120-9B89-1BD742E692D3}">
  <dimension ref="A1:G20"/>
  <sheetViews>
    <sheetView showGridLines="0" workbookViewId="0"/>
  </sheetViews>
  <sheetFormatPr baseColWidth="10" defaultRowHeight="14.4" x14ac:dyDescent="0.3"/>
  <cols>
    <col min="1" max="1" width="14.6640625" customWidth="1"/>
    <col min="3" max="3" width="3.44140625" customWidth="1"/>
    <col min="5" max="5" width="60.88671875" style="141" customWidth="1"/>
  </cols>
  <sheetData>
    <row r="1" spans="1:7" ht="25.8" x14ac:dyDescent="0.5">
      <c r="A1" s="281" t="s">
        <v>608</v>
      </c>
    </row>
    <row r="2" spans="1:7" x14ac:dyDescent="0.3">
      <c r="A2" s="71"/>
    </row>
    <row r="3" spans="1:7" x14ac:dyDescent="0.3">
      <c r="A3" s="71"/>
    </row>
    <row r="4" spans="1:7" x14ac:dyDescent="0.3">
      <c r="A4" s="472" t="s">
        <v>501</v>
      </c>
      <c r="B4" s="472"/>
      <c r="C4" s="143"/>
      <c r="D4" s="143"/>
      <c r="E4" s="143"/>
      <c r="F4" s="472" t="s">
        <v>502</v>
      </c>
      <c r="G4" s="472"/>
    </row>
    <row r="5" spans="1:7" ht="15" thickBot="1" x14ac:dyDescent="0.35">
      <c r="A5" s="144">
        <v>44196</v>
      </c>
      <c r="B5" s="327">
        <v>44561</v>
      </c>
      <c r="C5" s="145"/>
      <c r="D5" s="170" t="s">
        <v>503</v>
      </c>
      <c r="E5" s="145"/>
      <c r="F5" s="327">
        <f>+B5</f>
        <v>44561</v>
      </c>
      <c r="G5" s="144">
        <v>44196</v>
      </c>
    </row>
    <row r="6" spans="1:7" x14ac:dyDescent="0.3">
      <c r="A6" s="142"/>
      <c r="B6" s="328"/>
      <c r="C6" s="147"/>
      <c r="D6" s="174" t="s">
        <v>541</v>
      </c>
      <c r="E6" s="147"/>
      <c r="F6" s="328"/>
      <c r="G6" s="142"/>
    </row>
    <row r="7" spans="1:7" x14ac:dyDescent="0.3">
      <c r="A7" s="142">
        <v>10936</v>
      </c>
      <c r="B7" s="328">
        <v>5644</v>
      </c>
      <c r="C7" s="147"/>
      <c r="D7" s="147" t="s">
        <v>542</v>
      </c>
      <c r="E7" s="147"/>
      <c r="F7" s="328">
        <v>1789</v>
      </c>
      <c r="G7" s="142">
        <v>2460</v>
      </c>
    </row>
    <row r="8" spans="1:7" x14ac:dyDescent="0.3">
      <c r="A8" s="142">
        <v>62724</v>
      </c>
      <c r="B8" s="328">
        <v>67028</v>
      </c>
      <c r="C8" s="147"/>
      <c r="D8" s="147" t="s">
        <v>543</v>
      </c>
      <c r="E8" s="147"/>
      <c r="F8" s="328">
        <v>116653</v>
      </c>
      <c r="G8" s="142">
        <v>111577</v>
      </c>
    </row>
    <row r="9" spans="1:7" x14ac:dyDescent="0.3">
      <c r="A9" s="142">
        <v>18329</v>
      </c>
      <c r="B9" s="328">
        <v>17743</v>
      </c>
      <c r="C9" s="147"/>
      <c r="D9" s="147" t="s">
        <v>544</v>
      </c>
      <c r="E9" s="147"/>
      <c r="F9" s="328">
        <v>22062</v>
      </c>
      <c r="G9" s="142">
        <v>21543</v>
      </c>
    </row>
    <row r="10" spans="1:7" x14ac:dyDescent="0.3">
      <c r="A10" s="142">
        <v>907</v>
      </c>
      <c r="B10" s="328">
        <v>367</v>
      </c>
      <c r="C10" s="147"/>
      <c r="D10" s="147" t="s">
        <v>545</v>
      </c>
      <c r="E10" s="147"/>
      <c r="F10" s="328">
        <v>1104</v>
      </c>
      <c r="G10" s="142">
        <v>3415</v>
      </c>
    </row>
    <row r="11" spans="1:7" x14ac:dyDescent="0.3">
      <c r="A11" s="148">
        <v>92895</v>
      </c>
      <c r="B11" s="329">
        <v>90782</v>
      </c>
      <c r="C11" s="148"/>
      <c r="D11" s="148" t="s">
        <v>546</v>
      </c>
      <c r="E11" s="148"/>
      <c r="F11" s="329">
        <v>141608</v>
      </c>
      <c r="G11" s="148">
        <v>138996</v>
      </c>
    </row>
    <row r="12" spans="1:7" s="92" customFormat="1" x14ac:dyDescent="0.3">
      <c r="A12" s="173"/>
      <c r="B12" s="330"/>
      <c r="C12" s="173"/>
      <c r="D12" s="173"/>
      <c r="E12" s="173"/>
      <c r="F12" s="330"/>
      <c r="G12" s="173"/>
    </row>
    <row r="13" spans="1:7" x14ac:dyDescent="0.3">
      <c r="A13" s="142"/>
      <c r="B13" s="328"/>
      <c r="C13" s="147"/>
      <c r="D13" s="174" t="s">
        <v>547</v>
      </c>
      <c r="E13" s="147"/>
      <c r="F13" s="328"/>
      <c r="G13" s="142"/>
    </row>
    <row r="14" spans="1:7" x14ac:dyDescent="0.3">
      <c r="A14" s="142">
        <v>1131</v>
      </c>
      <c r="B14" s="328">
        <v>1386</v>
      </c>
      <c r="C14" s="147"/>
      <c r="D14" s="147" t="s">
        <v>548</v>
      </c>
      <c r="E14" s="147"/>
      <c r="F14" s="328">
        <v>1386</v>
      </c>
      <c r="G14" s="142">
        <v>1331</v>
      </c>
    </row>
    <row r="15" spans="1:7" x14ac:dyDescent="0.3">
      <c r="A15" s="142">
        <v>686</v>
      </c>
      <c r="B15" s="328">
        <v>1144</v>
      </c>
      <c r="C15" s="147"/>
      <c r="D15" s="147" t="s">
        <v>549</v>
      </c>
      <c r="E15" s="147"/>
      <c r="F15" s="333">
        <v>0</v>
      </c>
      <c r="G15" s="175">
        <v>0</v>
      </c>
    </row>
    <row r="16" spans="1:7" x14ac:dyDescent="0.3">
      <c r="A16" s="142">
        <v>9648</v>
      </c>
      <c r="B16" s="328">
        <v>10008</v>
      </c>
      <c r="C16" s="147"/>
      <c r="D16" s="147" t="s">
        <v>550</v>
      </c>
      <c r="E16" s="147"/>
      <c r="F16" s="328">
        <v>14695</v>
      </c>
      <c r="G16" s="142">
        <v>13868</v>
      </c>
    </row>
    <row r="17" spans="1:7" x14ac:dyDescent="0.3">
      <c r="A17" s="142">
        <v>517</v>
      </c>
      <c r="B17" s="331">
        <v>634</v>
      </c>
      <c r="C17" s="177"/>
      <c r="D17" s="177" t="s">
        <v>551</v>
      </c>
      <c r="E17" s="177"/>
      <c r="F17" s="331">
        <v>634</v>
      </c>
      <c r="G17" s="142">
        <v>517</v>
      </c>
    </row>
    <row r="18" spans="1:7" x14ac:dyDescent="0.3">
      <c r="A18" s="176">
        <v>12182</v>
      </c>
      <c r="B18" s="332">
        <v>13172</v>
      </c>
      <c r="C18" s="176"/>
      <c r="D18" s="176" t="s">
        <v>552</v>
      </c>
      <c r="E18" s="176"/>
      <c r="F18" s="332">
        <v>16715</v>
      </c>
      <c r="G18" s="176">
        <v>15717</v>
      </c>
    </row>
    <row r="19" spans="1:7" x14ac:dyDescent="0.3">
      <c r="A19" s="173"/>
      <c r="B19" s="330"/>
      <c r="C19" s="173"/>
      <c r="D19" s="173"/>
      <c r="E19" s="173"/>
      <c r="F19" s="330"/>
      <c r="G19" s="173"/>
    </row>
    <row r="20" spans="1:7" x14ac:dyDescent="0.3">
      <c r="A20" s="176">
        <v>105077</v>
      </c>
      <c r="B20" s="332">
        <v>103953</v>
      </c>
      <c r="C20" s="176"/>
      <c r="D20" s="176" t="s">
        <v>553</v>
      </c>
      <c r="E20" s="176"/>
      <c r="F20" s="332">
        <v>158322</v>
      </c>
      <c r="G20" s="176">
        <v>154713</v>
      </c>
    </row>
  </sheetData>
  <mergeCells count="2">
    <mergeCell ref="A4:B4"/>
    <mergeCell ref="F4:G4"/>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C4B15-5038-45C4-9E69-8151FD6D9F2A}">
  <dimension ref="A1:K15"/>
  <sheetViews>
    <sheetView showGridLines="0" workbookViewId="0"/>
  </sheetViews>
  <sheetFormatPr baseColWidth="10" defaultRowHeight="14.4" x14ac:dyDescent="0.3"/>
  <sheetData>
    <row r="1" spans="1:11" ht="25.8" x14ac:dyDescent="0.5">
      <c r="A1" s="281" t="s">
        <v>222</v>
      </c>
    </row>
    <row r="2" spans="1:11" x14ac:dyDescent="0.3">
      <c r="A2" s="71"/>
    </row>
    <row r="3" spans="1:11" x14ac:dyDescent="0.3">
      <c r="A3" s="71"/>
    </row>
    <row r="4" spans="1:11" x14ac:dyDescent="0.3">
      <c r="A4" s="472" t="s">
        <v>501</v>
      </c>
      <c r="B4" s="472"/>
      <c r="C4" s="472"/>
      <c r="D4" s="472"/>
      <c r="E4" s="143"/>
      <c r="F4" s="143"/>
      <c r="G4" s="143"/>
      <c r="H4" s="472" t="s">
        <v>502</v>
      </c>
      <c r="I4" s="472"/>
      <c r="J4" s="472"/>
      <c r="K4" s="472"/>
    </row>
    <row r="5" spans="1:11" ht="15" thickBot="1" x14ac:dyDescent="0.35">
      <c r="A5" s="473">
        <v>44196</v>
      </c>
      <c r="B5" s="473"/>
      <c r="C5" s="474">
        <v>44561</v>
      </c>
      <c r="D5" s="474"/>
      <c r="E5" s="145"/>
      <c r="F5" s="170" t="s">
        <v>503</v>
      </c>
      <c r="G5" s="145"/>
      <c r="H5" s="474">
        <f>+C5</f>
        <v>44561</v>
      </c>
      <c r="I5" s="474"/>
      <c r="J5" s="473">
        <v>44196</v>
      </c>
      <c r="K5" s="473"/>
    </row>
    <row r="6" spans="1:11" x14ac:dyDescent="0.3">
      <c r="A6" s="142">
        <v>40227</v>
      </c>
      <c r="B6" s="146">
        <v>0.63708783377149913</v>
      </c>
      <c r="C6" s="328">
        <v>43529</v>
      </c>
      <c r="D6" s="334">
        <v>0.64571589627959414</v>
      </c>
      <c r="E6" s="147"/>
      <c r="F6" s="147" t="s">
        <v>504</v>
      </c>
      <c r="G6" s="147"/>
      <c r="H6" s="328">
        <v>76494</v>
      </c>
      <c r="I6" s="334">
        <v>0.65352105273886285</v>
      </c>
      <c r="J6" s="142">
        <v>74976</v>
      </c>
      <c r="K6" s="146">
        <v>0.66938673475764909</v>
      </c>
    </row>
    <row r="7" spans="1:11" x14ac:dyDescent="0.3">
      <c r="A7" s="142">
        <v>7553</v>
      </c>
      <c r="B7" s="146">
        <v>0.11961927084983054</v>
      </c>
      <c r="C7" s="328">
        <v>9319</v>
      </c>
      <c r="D7" s="334">
        <v>0.13823948258470303</v>
      </c>
      <c r="E7" s="147"/>
      <c r="F7" s="147" t="s">
        <v>505</v>
      </c>
      <c r="G7" s="147"/>
      <c r="H7" s="328">
        <v>15286</v>
      </c>
      <c r="I7" s="334">
        <v>0.13059485465744056</v>
      </c>
      <c r="J7" s="142">
        <v>13761</v>
      </c>
      <c r="K7" s="146">
        <v>0.12285839277902275</v>
      </c>
    </row>
    <row r="8" spans="1:11" x14ac:dyDescent="0.3">
      <c r="A8" s="142">
        <v>4647</v>
      </c>
      <c r="B8" s="146">
        <v>7.3596021665452468E-2</v>
      </c>
      <c r="C8" s="328">
        <v>6014</v>
      </c>
      <c r="D8" s="334">
        <v>8.921260309737139E-2</v>
      </c>
      <c r="E8" s="147"/>
      <c r="F8" s="147" t="s">
        <v>506</v>
      </c>
      <c r="G8" s="147"/>
      <c r="H8" s="328">
        <v>10425</v>
      </c>
      <c r="I8" s="334">
        <v>8.9065246618069985E-2</v>
      </c>
      <c r="J8" s="142">
        <v>9499</v>
      </c>
      <c r="K8" s="146">
        <v>8.480719955002812E-2</v>
      </c>
    </row>
    <row r="9" spans="1:11" x14ac:dyDescent="0.3">
      <c r="A9" s="142">
        <v>1839</v>
      </c>
      <c r="B9" s="146">
        <v>2.9124829748820118E-2</v>
      </c>
      <c r="C9" s="328">
        <v>1770</v>
      </c>
      <c r="D9" s="334">
        <v>2.6256452857058091E-2</v>
      </c>
      <c r="E9" s="147"/>
      <c r="F9" s="147" t="s">
        <v>507</v>
      </c>
      <c r="G9" s="147"/>
      <c r="H9" s="328">
        <v>4987</v>
      </c>
      <c r="I9" s="334">
        <v>4.260608008482638E-2</v>
      </c>
      <c r="J9" s="142">
        <v>3782</v>
      </c>
      <c r="K9" s="146">
        <v>3.3765746783683159E-2</v>
      </c>
    </row>
    <row r="10" spans="1:11" x14ac:dyDescent="0.3">
      <c r="A10" s="142">
        <v>1760</v>
      </c>
      <c r="B10" s="146">
        <v>2.787368154318837E-2</v>
      </c>
      <c r="C10" s="328">
        <v>2439</v>
      </c>
      <c r="D10" s="334">
        <v>3.6180501987776656E-2</v>
      </c>
      <c r="E10" s="147"/>
      <c r="F10" s="147" t="s">
        <v>508</v>
      </c>
      <c r="G10" s="147"/>
      <c r="H10" s="328">
        <v>4213</v>
      </c>
      <c r="I10" s="334">
        <v>3.5993466091312119E-2</v>
      </c>
      <c r="J10" s="142">
        <v>2421</v>
      </c>
      <c r="K10" s="146">
        <v>2.1614720508539645E-2</v>
      </c>
    </row>
    <row r="11" spans="1:11" x14ac:dyDescent="0.3">
      <c r="A11" s="142">
        <v>7004</v>
      </c>
      <c r="B11" s="146">
        <v>0.11092458268664281</v>
      </c>
      <c r="C11" s="328">
        <v>4213</v>
      </c>
      <c r="D11" s="334">
        <v>6.2496291461460865E-2</v>
      </c>
      <c r="E11" s="147"/>
      <c r="F11" s="147" t="s">
        <v>175</v>
      </c>
      <c r="G11" s="147"/>
      <c r="H11" s="328">
        <v>5479</v>
      </c>
      <c r="I11" s="334">
        <v>4.6809447119463353E-2</v>
      </c>
      <c r="J11" s="142">
        <v>7421</v>
      </c>
      <c r="K11" s="146">
        <v>6.6254787647200622E-2</v>
      </c>
    </row>
    <row r="12" spans="1:11" x14ac:dyDescent="0.3">
      <c r="A12" s="142">
        <v>112</v>
      </c>
      <c r="B12" s="146">
        <v>1.7737797345665327E-3</v>
      </c>
      <c r="C12" s="328">
        <v>128</v>
      </c>
      <c r="D12" s="334">
        <v>1.8987717320358393E-3</v>
      </c>
      <c r="E12" s="147"/>
      <c r="F12" s="147" t="s">
        <v>509</v>
      </c>
      <c r="G12" s="147"/>
      <c r="H12" s="328">
        <v>167</v>
      </c>
      <c r="I12" s="334">
        <v>1.4267526316755574E-3</v>
      </c>
      <c r="J12" s="142">
        <v>147</v>
      </c>
      <c r="K12" s="146">
        <v>1.3124179738766327E-3</v>
      </c>
    </row>
    <row r="13" spans="1:11" x14ac:dyDescent="0.3">
      <c r="A13" s="148">
        <v>63142</v>
      </c>
      <c r="B13" s="149">
        <v>0.99999999999999989</v>
      </c>
      <c r="C13" s="329">
        <v>67412</v>
      </c>
      <c r="D13" s="335">
        <v>1.0000000000000002</v>
      </c>
      <c r="E13" s="148"/>
      <c r="F13" s="148" t="s">
        <v>510</v>
      </c>
      <c r="G13" s="148"/>
      <c r="H13" s="329">
        <v>117049.02187835997</v>
      </c>
      <c r="I13" s="335">
        <v>1.0000168999416508</v>
      </c>
      <c r="J13" s="148">
        <v>112007</v>
      </c>
      <c r="K13" s="149">
        <v>1</v>
      </c>
    </row>
    <row r="15" spans="1:11" x14ac:dyDescent="0.3">
      <c r="A15" s="92" t="s">
        <v>609</v>
      </c>
    </row>
  </sheetData>
  <mergeCells count="6">
    <mergeCell ref="A4:D4"/>
    <mergeCell ref="H4:K4"/>
    <mergeCell ref="A5:B5"/>
    <mergeCell ref="C5:D5"/>
    <mergeCell ref="H5:I5"/>
    <mergeCell ref="J5:K5"/>
  </mergeCell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B8006-D36C-410F-A1F9-A805406BD51F}">
  <dimension ref="A1:E20"/>
  <sheetViews>
    <sheetView showGridLines="0" workbookViewId="0"/>
  </sheetViews>
  <sheetFormatPr baseColWidth="10" defaultRowHeight="14.4" x14ac:dyDescent="0.3"/>
  <cols>
    <col min="3" max="3" width="31.21875" customWidth="1"/>
  </cols>
  <sheetData>
    <row r="1" spans="1:5" ht="25.8" x14ac:dyDescent="0.5">
      <c r="A1" s="281" t="s">
        <v>604</v>
      </c>
    </row>
    <row r="2" spans="1:5" x14ac:dyDescent="0.3">
      <c r="A2" s="71"/>
    </row>
    <row r="4" spans="1:5" x14ac:dyDescent="0.3">
      <c r="A4" s="472" t="s">
        <v>453</v>
      </c>
      <c r="B4" s="472"/>
      <c r="C4" s="377"/>
      <c r="D4" s="472" t="s">
        <v>455</v>
      </c>
      <c r="E4" s="472"/>
    </row>
    <row r="5" spans="1:5" ht="15" thickBot="1" x14ac:dyDescent="0.35">
      <c r="A5" s="150">
        <v>44196</v>
      </c>
      <c r="B5" s="336">
        <v>44561</v>
      </c>
      <c r="C5" s="170" t="s">
        <v>511</v>
      </c>
      <c r="D5" s="336">
        <v>44561</v>
      </c>
      <c r="E5" s="150">
        <v>44196</v>
      </c>
    </row>
    <row r="6" spans="1:5" x14ac:dyDescent="0.3">
      <c r="A6" s="147">
        <v>29193.593353</v>
      </c>
      <c r="B6" s="328">
        <v>32854.79588095432</v>
      </c>
      <c r="C6" s="147" t="s">
        <v>512</v>
      </c>
      <c r="D6" s="328">
        <v>85571.725305577624</v>
      </c>
      <c r="E6" s="147">
        <v>81023.547072999994</v>
      </c>
    </row>
    <row r="7" spans="1:5" x14ac:dyDescent="0.3">
      <c r="A7" s="147">
        <v>929.22004400000003</v>
      </c>
      <c r="B7" s="328">
        <v>744.22571334268946</v>
      </c>
      <c r="C7" s="147" t="s">
        <v>513</v>
      </c>
      <c r="D7" s="328">
        <v>745.08085616384415</v>
      </c>
      <c r="E7" s="147">
        <v>929.22004400000003</v>
      </c>
    </row>
    <row r="8" spans="1:5" x14ac:dyDescent="0.3">
      <c r="A8" s="147">
        <v>1337.096683</v>
      </c>
      <c r="B8" s="328">
        <v>1725.2171638277425</v>
      </c>
      <c r="C8" s="147" t="s">
        <v>514</v>
      </c>
      <c r="D8" s="328">
        <v>1856.3749225573306</v>
      </c>
      <c r="E8" s="147">
        <v>1432.8049209999999</v>
      </c>
    </row>
    <row r="9" spans="1:5" x14ac:dyDescent="0.3">
      <c r="A9" s="147">
        <v>1528.0887049999999</v>
      </c>
      <c r="B9" s="328">
        <v>1461.5790762822564</v>
      </c>
      <c r="C9" s="147" t="s">
        <v>515</v>
      </c>
      <c r="D9" s="328">
        <v>1542.3040007524287</v>
      </c>
      <c r="E9" s="147">
        <v>1585.21639</v>
      </c>
    </row>
    <row r="10" spans="1:5" x14ac:dyDescent="0.3">
      <c r="A10" s="147">
        <v>5443.132122</v>
      </c>
      <c r="B10" s="328">
        <v>4967.8720792979584</v>
      </c>
      <c r="C10" s="147" t="s">
        <v>516</v>
      </c>
      <c r="D10" s="328">
        <v>4933.7729668752963</v>
      </c>
      <c r="E10" s="147">
        <v>5443.132122</v>
      </c>
    </row>
    <row r="11" spans="1:5" x14ac:dyDescent="0.3">
      <c r="A11" s="147">
        <v>2282.9770469999999</v>
      </c>
      <c r="B11" s="328">
        <v>2404.8152311993508</v>
      </c>
      <c r="C11" s="147" t="s">
        <v>517</v>
      </c>
      <c r="D11" s="328">
        <v>2720.4068683489104</v>
      </c>
      <c r="E11" s="147">
        <v>2553.2995719999999</v>
      </c>
    </row>
    <row r="12" spans="1:5" x14ac:dyDescent="0.3">
      <c r="A12" s="147">
        <v>20997.391016000001</v>
      </c>
      <c r="B12" s="328">
        <v>21328.38544844434</v>
      </c>
      <c r="C12" s="147" t="s">
        <v>518</v>
      </c>
      <c r="D12" s="328">
        <v>21401.298854972119</v>
      </c>
      <c r="E12" s="147">
        <v>21020.246869999999</v>
      </c>
    </row>
    <row r="13" spans="1:5" x14ac:dyDescent="0.3">
      <c r="A13" s="147">
        <v>659.65520300000003</v>
      </c>
      <c r="B13" s="328">
        <v>642.15123884033278</v>
      </c>
      <c r="C13" s="147" t="s">
        <v>519</v>
      </c>
      <c r="D13" s="328">
        <v>743.41490682519793</v>
      </c>
      <c r="E13" s="147">
        <v>747.41729899999996</v>
      </c>
    </row>
    <row r="14" spans="1:5" x14ac:dyDescent="0.3">
      <c r="A14" s="147">
        <v>2366.9139919999998</v>
      </c>
      <c r="B14" s="328">
        <v>2359.9900337112495</v>
      </c>
      <c r="C14" s="147" t="s">
        <v>520</v>
      </c>
      <c r="D14" s="328">
        <v>2485.3051500349693</v>
      </c>
      <c r="E14" s="147">
        <v>2479.805018</v>
      </c>
    </row>
    <row r="15" spans="1:5" x14ac:dyDescent="0.3">
      <c r="A15" s="147">
        <v>453.88087999999999</v>
      </c>
      <c r="B15" s="328">
        <v>474.51987876617352</v>
      </c>
      <c r="C15" s="147" t="s">
        <v>521</v>
      </c>
      <c r="D15" s="328">
        <v>504.43201860464274</v>
      </c>
      <c r="E15" s="147">
        <v>483.05299000000002</v>
      </c>
    </row>
    <row r="16" spans="1:5" x14ac:dyDescent="0.3">
      <c r="A16" s="147">
        <v>1324.6232950000001</v>
      </c>
      <c r="B16" s="328">
        <v>1505.7985778626135</v>
      </c>
      <c r="C16" s="147" t="s">
        <v>522</v>
      </c>
      <c r="D16" s="328">
        <v>1508.7701707152316</v>
      </c>
      <c r="E16" s="147">
        <v>1324.6232950000001</v>
      </c>
    </row>
    <row r="17" spans="1:5" x14ac:dyDescent="0.3">
      <c r="A17" s="147">
        <v>1132.2773179999999</v>
      </c>
      <c r="B17" s="328">
        <v>1204.2756947324638</v>
      </c>
      <c r="C17" s="147" t="s">
        <v>523</v>
      </c>
      <c r="D17" s="328">
        <v>1504.1036771216986</v>
      </c>
      <c r="E17" s="147">
        <v>1386.1136389999999</v>
      </c>
    </row>
    <row r="18" spans="1:5" x14ac:dyDescent="0.3">
      <c r="A18" s="147">
        <v>6360.7273699999996</v>
      </c>
      <c r="B18" s="328">
        <v>6682.5659853185171</v>
      </c>
      <c r="C18" s="147" t="s">
        <v>524</v>
      </c>
      <c r="D18" s="328">
        <v>7077.6113191007062</v>
      </c>
      <c r="E18" s="147">
        <v>6650.4156380000004</v>
      </c>
    </row>
    <row r="19" spans="1:5" x14ac:dyDescent="0.3">
      <c r="A19" s="147">
        <v>111.62975494999999</v>
      </c>
      <c r="B19" s="328">
        <v>128.01771267000001</v>
      </c>
      <c r="C19" s="147" t="s">
        <v>525</v>
      </c>
      <c r="D19" s="328">
        <v>167.15583370999997</v>
      </c>
      <c r="E19" s="147">
        <v>147.33427117000005</v>
      </c>
    </row>
    <row r="20" spans="1:5" x14ac:dyDescent="0.3">
      <c r="A20" s="148">
        <v>74121.206782950001</v>
      </c>
      <c r="B20" s="337">
        <v>78484.209715250036</v>
      </c>
      <c r="C20" s="148" t="s">
        <v>526</v>
      </c>
      <c r="D20" s="337">
        <v>132761.75685136003</v>
      </c>
      <c r="E20" s="148">
        <v>127206.22914216999</v>
      </c>
    </row>
  </sheetData>
  <mergeCells count="2">
    <mergeCell ref="A4:B4"/>
    <mergeCell ref="D4:E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3AA83-6569-4C9D-997F-60734BC32815}">
  <sheetPr>
    <pageSetUpPr fitToPage="1"/>
  </sheetPr>
  <dimension ref="A1:H14"/>
  <sheetViews>
    <sheetView showGridLines="0" workbookViewId="0"/>
  </sheetViews>
  <sheetFormatPr baseColWidth="10" defaultRowHeight="14.4" x14ac:dyDescent="0.3"/>
  <cols>
    <col min="1" max="1" width="15.88671875" customWidth="1"/>
    <col min="2" max="2" width="14.109375" customWidth="1"/>
    <col min="3" max="3" width="4.33203125" customWidth="1"/>
    <col min="5" max="5" width="35.33203125" customWidth="1"/>
    <col min="6" max="6" width="15" customWidth="1"/>
    <col min="7" max="7" width="17.21875" customWidth="1"/>
  </cols>
  <sheetData>
    <row r="1" spans="1:8" ht="25.8" x14ac:dyDescent="0.5">
      <c r="A1" s="281" t="s">
        <v>583</v>
      </c>
      <c r="H1" s="92"/>
    </row>
    <row r="2" spans="1:8" x14ac:dyDescent="0.3">
      <c r="H2" s="92"/>
    </row>
    <row r="3" spans="1:8" x14ac:dyDescent="0.3">
      <c r="A3" s="71"/>
      <c r="H3" s="92"/>
    </row>
    <row r="4" spans="1:8" x14ac:dyDescent="0.3">
      <c r="A4" s="475" t="s">
        <v>501</v>
      </c>
      <c r="B4" s="475"/>
      <c r="C4" s="475"/>
      <c r="D4" s="219" t="s">
        <v>511</v>
      </c>
      <c r="E4" s="220"/>
      <c r="F4" s="475" t="s">
        <v>455</v>
      </c>
      <c r="G4" s="475"/>
    </row>
    <row r="5" spans="1:8" ht="15" thickBot="1" x14ac:dyDescent="0.35">
      <c r="A5" s="231">
        <v>44196</v>
      </c>
      <c r="B5" s="338">
        <v>44561</v>
      </c>
      <c r="C5" s="179"/>
      <c r="D5" s="221" t="s">
        <v>559</v>
      </c>
      <c r="E5" s="222"/>
      <c r="F5" s="338">
        <v>44561</v>
      </c>
      <c r="G5" s="231">
        <v>44196</v>
      </c>
    </row>
    <row r="6" spans="1:8" x14ac:dyDescent="0.3">
      <c r="A6" s="223">
        <v>57.558385220000005</v>
      </c>
      <c r="B6" s="339">
        <v>-11.598815329999997</v>
      </c>
      <c r="C6" s="224"/>
      <c r="D6" s="220" t="s">
        <v>560</v>
      </c>
      <c r="E6" s="225"/>
      <c r="F6" s="339">
        <v>-13.069789739999999</v>
      </c>
      <c r="G6" s="223">
        <v>61.496584010000007</v>
      </c>
    </row>
    <row r="7" spans="1:8" x14ac:dyDescent="0.3">
      <c r="A7" s="223">
        <v>25.923807860000004</v>
      </c>
      <c r="B7" s="339">
        <v>-16.441415740000004</v>
      </c>
      <c r="C7" s="224"/>
      <c r="D7" s="226" t="s">
        <v>561</v>
      </c>
      <c r="E7" s="225"/>
      <c r="F7" s="339">
        <v>-14.875252730000001</v>
      </c>
      <c r="G7" s="223">
        <v>23.174643399999987</v>
      </c>
    </row>
    <row r="8" spans="1:8" x14ac:dyDescent="0.3">
      <c r="A8" s="223">
        <v>-2.8469594299999974</v>
      </c>
      <c r="B8" s="339">
        <v>4.7579485799999954</v>
      </c>
      <c r="C8" s="224"/>
      <c r="D8" s="226" t="s">
        <v>562</v>
      </c>
      <c r="E8" s="225"/>
      <c r="F8" s="339">
        <v>6.3731457799999998</v>
      </c>
      <c r="G8" s="223">
        <v>-1.7678194000000027</v>
      </c>
    </row>
    <row r="9" spans="1:8" x14ac:dyDescent="0.3">
      <c r="A9" s="223">
        <v>8.4518962199999983</v>
      </c>
      <c r="B9" s="339">
        <v>12.427885789999991</v>
      </c>
      <c r="C9" s="224"/>
      <c r="D9" s="226" t="s">
        <v>563</v>
      </c>
      <c r="E9" s="225"/>
      <c r="F9" s="339">
        <v>12.427885789999991</v>
      </c>
      <c r="G9" s="223">
        <v>8.4518962199999983</v>
      </c>
    </row>
    <row r="10" spans="1:8" x14ac:dyDescent="0.3">
      <c r="A10" s="223">
        <v>4.3725502300000008</v>
      </c>
      <c r="B10" s="339">
        <v>2.4772478100000006</v>
      </c>
      <c r="C10" s="224"/>
      <c r="D10" s="226" t="s">
        <v>564</v>
      </c>
      <c r="E10" s="225"/>
      <c r="F10" s="339">
        <v>2.4901934400000005</v>
      </c>
      <c r="G10" s="223">
        <v>4.3770005699999999</v>
      </c>
    </row>
    <row r="11" spans="1:8" x14ac:dyDescent="0.3">
      <c r="A11" s="223">
        <v>11.66777965</v>
      </c>
      <c r="B11" s="339">
        <v>11.682704889999998</v>
      </c>
      <c r="C11" s="224"/>
      <c r="D11" s="226" t="s">
        <v>565</v>
      </c>
      <c r="E11" s="225"/>
      <c r="F11" s="339">
        <v>11.68270489</v>
      </c>
      <c r="G11" s="223">
        <v>11.66777965</v>
      </c>
    </row>
    <row r="12" spans="1:8" x14ac:dyDescent="0.3">
      <c r="A12" s="223">
        <v>-0.74199999999999999</v>
      </c>
      <c r="B12" s="339">
        <v>0</v>
      </c>
      <c r="C12" s="224"/>
      <c r="D12" s="226" t="s">
        <v>566</v>
      </c>
      <c r="E12" s="225"/>
      <c r="F12" s="339">
        <v>0.1</v>
      </c>
      <c r="G12" s="223">
        <v>-0.64200000000000002</v>
      </c>
    </row>
    <row r="13" spans="1:8" x14ac:dyDescent="0.3">
      <c r="A13" s="223"/>
      <c r="B13" s="339"/>
      <c r="C13" s="224"/>
      <c r="D13" s="226"/>
      <c r="E13" s="225"/>
      <c r="F13" s="339"/>
      <c r="G13" s="223"/>
    </row>
    <row r="14" spans="1:8" x14ac:dyDescent="0.3">
      <c r="A14" s="227">
        <v>81.049900449999996</v>
      </c>
      <c r="B14" s="340">
        <v>-20.059853780000012</v>
      </c>
      <c r="C14" s="228"/>
      <c r="D14" s="229" t="s">
        <v>567</v>
      </c>
      <c r="E14" s="182"/>
      <c r="F14" s="340">
        <v>-18.236522350000008</v>
      </c>
      <c r="G14" s="227">
        <v>83.422525149999984</v>
      </c>
    </row>
  </sheetData>
  <mergeCells count="2">
    <mergeCell ref="A4:C4"/>
    <mergeCell ref="F4:G4"/>
  </mergeCells>
  <pageMargins left="0.7" right="0.7" top="0.75" bottom="0.75" header="0.3" footer="0.3"/>
  <pageSetup paperSize="9" scale="5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9A38B-D559-469F-BA2B-9803BA1CCC3E}">
  <dimension ref="A1:I43"/>
  <sheetViews>
    <sheetView showGridLines="0" workbookViewId="0"/>
  </sheetViews>
  <sheetFormatPr baseColWidth="10" defaultRowHeight="14.4" x14ac:dyDescent="0.3"/>
  <cols>
    <col min="5" max="5" width="52.5546875" customWidth="1"/>
  </cols>
  <sheetData>
    <row r="1" spans="1:9" ht="25.8" x14ac:dyDescent="0.5">
      <c r="A1" s="281" t="s">
        <v>584</v>
      </c>
    </row>
    <row r="3" spans="1:9" x14ac:dyDescent="0.3">
      <c r="A3" s="13"/>
      <c r="B3" s="13"/>
      <c r="C3" s="13"/>
      <c r="D3" s="13"/>
      <c r="E3" s="13"/>
      <c r="H3" s="13"/>
      <c r="I3" s="13"/>
    </row>
    <row r="4" spans="1:9" x14ac:dyDescent="0.3">
      <c r="A4" s="284"/>
      <c r="B4" s="151" t="s">
        <v>453</v>
      </c>
      <c r="C4" s="178"/>
      <c r="D4" s="178"/>
      <c r="E4" s="283">
        <v>44561</v>
      </c>
      <c r="F4" s="232"/>
      <c r="G4" s="178"/>
      <c r="H4" s="151" t="s">
        <v>455</v>
      </c>
      <c r="I4" s="284"/>
    </row>
    <row r="5" spans="1:9" x14ac:dyDescent="0.3">
      <c r="A5" s="178"/>
      <c r="B5" s="178"/>
      <c r="C5" s="178"/>
      <c r="D5" s="178"/>
      <c r="E5" s="178"/>
      <c r="F5" s="233"/>
      <c r="G5" s="232"/>
      <c r="H5" s="232"/>
      <c r="I5" s="178"/>
    </row>
    <row r="6" spans="1:9" x14ac:dyDescent="0.3">
      <c r="A6" s="233" t="s">
        <v>568</v>
      </c>
      <c r="B6" s="232" t="s">
        <v>538</v>
      </c>
      <c r="C6" s="232" t="s">
        <v>539</v>
      </c>
      <c r="D6" s="178"/>
      <c r="E6" s="151"/>
      <c r="F6" s="234"/>
      <c r="G6" s="232" t="s">
        <v>539</v>
      </c>
      <c r="H6" s="232" t="s">
        <v>538</v>
      </c>
      <c r="I6" s="232" t="s">
        <v>568</v>
      </c>
    </row>
    <row r="7" spans="1:9" ht="57.6" x14ac:dyDescent="0.3">
      <c r="A7" s="235" t="s">
        <v>569</v>
      </c>
      <c r="B7" s="236" t="s">
        <v>570</v>
      </c>
      <c r="C7" s="236" t="s">
        <v>570</v>
      </c>
      <c r="D7" s="395" t="s">
        <v>145</v>
      </c>
      <c r="E7" s="237" t="s">
        <v>511</v>
      </c>
      <c r="F7" s="395" t="s">
        <v>145</v>
      </c>
      <c r="G7" s="236" t="s">
        <v>570</v>
      </c>
      <c r="H7" s="236" t="s">
        <v>570</v>
      </c>
      <c r="I7" s="236" t="s">
        <v>569</v>
      </c>
    </row>
    <row r="8" spans="1:9" x14ac:dyDescent="0.3">
      <c r="A8" s="238">
        <v>94.484348690000019</v>
      </c>
      <c r="B8" s="238">
        <v>145.13272404999998</v>
      </c>
      <c r="C8" s="238">
        <v>216.59304693999999</v>
      </c>
      <c r="D8" s="396">
        <v>456.21011967999999</v>
      </c>
      <c r="E8" s="151" t="s">
        <v>571</v>
      </c>
      <c r="F8" s="396">
        <v>467.58105022999996</v>
      </c>
      <c r="G8" s="238">
        <v>217.44312047</v>
      </c>
      <c r="H8" s="238">
        <v>149.06890269999997</v>
      </c>
      <c r="I8" s="238">
        <v>101.06902706000001</v>
      </c>
    </row>
    <row r="9" spans="1:9" x14ac:dyDescent="0.3">
      <c r="A9" s="239"/>
      <c r="B9" s="239"/>
      <c r="C9" s="239"/>
      <c r="D9" s="397"/>
      <c r="E9" s="151"/>
      <c r="F9" s="397"/>
      <c r="G9" s="239"/>
      <c r="H9" s="239"/>
      <c r="I9" s="239"/>
    </row>
    <row r="10" spans="1:9" x14ac:dyDescent="0.3">
      <c r="A10" s="239"/>
      <c r="B10" s="239"/>
      <c r="C10" s="239"/>
      <c r="D10" s="397"/>
      <c r="E10" s="178" t="s">
        <v>572</v>
      </c>
      <c r="F10" s="397"/>
      <c r="G10" s="239"/>
      <c r="H10" s="239"/>
      <c r="I10" s="239"/>
    </row>
    <row r="11" spans="1:9" x14ac:dyDescent="0.3">
      <c r="A11" s="392">
        <v>41.549278999999999</v>
      </c>
      <c r="B11" s="392">
        <v>-28.861097000000001</v>
      </c>
      <c r="C11" s="393">
        <v>-12.688181999999999</v>
      </c>
      <c r="D11" s="339">
        <v>0</v>
      </c>
      <c r="E11" s="394" t="s">
        <v>573</v>
      </c>
      <c r="F11" s="339">
        <v>0</v>
      </c>
      <c r="G11" s="392">
        <v>-12.848379</v>
      </c>
      <c r="H11" s="392">
        <v>-30.169052000000001</v>
      </c>
      <c r="I11" s="392">
        <v>43.017431000000002</v>
      </c>
    </row>
    <row r="12" spans="1:9" x14ac:dyDescent="0.3">
      <c r="A12" s="223">
        <v>-6.9065459999999996</v>
      </c>
      <c r="B12" s="223">
        <v>8.5584769999999999</v>
      </c>
      <c r="C12" s="223">
        <v>-1.651931</v>
      </c>
      <c r="D12" s="339">
        <v>0</v>
      </c>
      <c r="E12" s="178" t="s">
        <v>574</v>
      </c>
      <c r="F12" s="339">
        <v>0</v>
      </c>
      <c r="G12" s="223">
        <v>-1.6691580000000001</v>
      </c>
      <c r="H12" s="223">
        <v>8.8723119999999991</v>
      </c>
      <c r="I12" s="223">
        <v>-7.2031539999999996</v>
      </c>
    </row>
    <row r="13" spans="1:9" x14ac:dyDescent="0.3">
      <c r="A13" s="393">
        <v>-0.54877600000000004</v>
      </c>
      <c r="B13" s="393">
        <v>-2.3648889999999998</v>
      </c>
      <c r="C13" s="393">
        <v>2.9136649999999999</v>
      </c>
      <c r="D13" s="339">
        <v>0</v>
      </c>
      <c r="E13" s="394" t="s">
        <v>575</v>
      </c>
      <c r="F13" s="339">
        <v>-3.5882999999999665E-2</v>
      </c>
      <c r="G13" s="393">
        <v>2.9017040000000001</v>
      </c>
      <c r="H13" s="393">
        <v>-2.3768499999999997</v>
      </c>
      <c r="I13" s="393">
        <v>-0.56073700000000004</v>
      </c>
    </row>
    <row r="14" spans="1:9" x14ac:dyDescent="0.3">
      <c r="A14" s="223"/>
      <c r="B14" s="223"/>
      <c r="C14" s="223"/>
      <c r="D14" s="339"/>
      <c r="E14" s="178"/>
      <c r="F14" s="339"/>
      <c r="G14" s="223"/>
      <c r="H14" s="223"/>
      <c r="I14" s="223"/>
    </row>
    <row r="15" spans="1:9" x14ac:dyDescent="0.3">
      <c r="A15" s="223">
        <v>35.753818000000003</v>
      </c>
      <c r="B15" s="223">
        <v>35.693776999999997</v>
      </c>
      <c r="C15" s="223">
        <v>2.207811</v>
      </c>
      <c r="D15" s="339">
        <v>73.655406000000013</v>
      </c>
      <c r="E15" s="178" t="s">
        <v>576</v>
      </c>
      <c r="F15" s="339">
        <v>77.21403500000001</v>
      </c>
      <c r="G15" s="223">
        <v>2.2872569999999999</v>
      </c>
      <c r="H15" s="223">
        <v>36.993496</v>
      </c>
      <c r="I15" s="223">
        <v>37.933282000000005</v>
      </c>
    </row>
    <row r="16" spans="1:9" x14ac:dyDescent="0.3">
      <c r="A16" s="393">
        <v>-17.138192</v>
      </c>
      <c r="B16" s="393">
        <v>-40.163054000000002</v>
      </c>
      <c r="C16" s="393">
        <v>-7.4884269999999997</v>
      </c>
      <c r="D16" s="339">
        <v>-64.789673000000008</v>
      </c>
      <c r="E16" s="394" t="s">
        <v>577</v>
      </c>
      <c r="F16" s="339">
        <v>-67.728850999999992</v>
      </c>
      <c r="G16" s="393">
        <v>-7.4898939999999996</v>
      </c>
      <c r="H16" s="393">
        <v>-41.231777000000001</v>
      </c>
      <c r="I16" s="393">
        <v>-19.007180000000002</v>
      </c>
    </row>
    <row r="17" spans="1:9" x14ac:dyDescent="0.3">
      <c r="A17" s="223">
        <v>-64.606522099999992</v>
      </c>
      <c r="B17" s="223">
        <v>11.012006899999999</v>
      </c>
      <c r="C17" s="240">
        <v>-1.5127761500000656</v>
      </c>
      <c r="D17" s="339">
        <v>-55.107291350000054</v>
      </c>
      <c r="E17" s="241" t="s">
        <v>578</v>
      </c>
      <c r="F17" s="339">
        <v>-52.975561350000056</v>
      </c>
      <c r="G17" s="223">
        <v>1.0877408499999344</v>
      </c>
      <c r="H17" s="223">
        <v>13.4847229</v>
      </c>
      <c r="I17" s="223">
        <v>-67.54802509999999</v>
      </c>
    </row>
    <row r="18" spans="1:9" x14ac:dyDescent="0.3">
      <c r="A18" s="242">
        <v>82.587409590000036</v>
      </c>
      <c r="B18" s="242">
        <v>129.00794494999997</v>
      </c>
      <c r="C18" s="243">
        <v>199.37320678999993</v>
      </c>
      <c r="D18" s="398">
        <v>410.96856132999994</v>
      </c>
      <c r="E18" s="244" t="s">
        <v>579</v>
      </c>
      <c r="F18" s="398">
        <v>424.05478987999987</v>
      </c>
      <c r="G18" s="242">
        <v>201.71239131999994</v>
      </c>
      <c r="H18" s="242">
        <v>134.64175459999998</v>
      </c>
      <c r="I18" s="242">
        <v>87.700643960000008</v>
      </c>
    </row>
    <row r="19" spans="1:9" x14ac:dyDescent="0.3">
      <c r="A19" s="178"/>
      <c r="B19" s="178"/>
      <c r="C19" s="230"/>
      <c r="D19" s="399"/>
      <c r="E19" s="178"/>
      <c r="F19" s="400"/>
      <c r="G19" s="245"/>
      <c r="H19" s="245"/>
      <c r="I19" s="245"/>
    </row>
    <row r="20" spans="1:9" x14ac:dyDescent="0.3">
      <c r="A20" s="393">
        <v>69.283537930000037</v>
      </c>
      <c r="B20" s="393">
        <v>117.83415163999996</v>
      </c>
      <c r="C20" s="393">
        <v>196.85466047999992</v>
      </c>
      <c r="D20" s="339">
        <v>383.87235004999991</v>
      </c>
      <c r="E20" s="394" t="s">
        <v>580</v>
      </c>
      <c r="F20" s="339">
        <v>396.81387561999992</v>
      </c>
      <c r="G20" s="393">
        <v>199.19270114999995</v>
      </c>
      <c r="H20" s="393">
        <v>123.37074282999998</v>
      </c>
      <c r="I20" s="393">
        <v>74.250431640000002</v>
      </c>
    </row>
    <row r="21" spans="1:9" x14ac:dyDescent="0.3">
      <c r="A21" s="223">
        <v>13.30387166</v>
      </c>
      <c r="B21" s="223">
        <v>11.173793310000001</v>
      </c>
      <c r="C21" s="223">
        <v>2.5185463100000005</v>
      </c>
      <c r="D21" s="339">
        <v>26.996211280000001</v>
      </c>
      <c r="E21" s="241" t="s">
        <v>581</v>
      </c>
      <c r="F21" s="339">
        <v>27.240914260000007</v>
      </c>
      <c r="G21" s="223">
        <v>2.5196901700000001</v>
      </c>
      <c r="H21" s="223">
        <v>11.271011770000005</v>
      </c>
      <c r="I21" s="223">
        <v>13.450212320000002</v>
      </c>
    </row>
    <row r="22" spans="1:9" x14ac:dyDescent="0.3">
      <c r="A22" s="242">
        <v>82.587409590000036</v>
      </c>
      <c r="B22" s="242">
        <v>129.00794494999997</v>
      </c>
      <c r="C22" s="242">
        <v>199.37320678999993</v>
      </c>
      <c r="D22" s="398">
        <v>410.96856132999994</v>
      </c>
      <c r="E22" s="244" t="s">
        <v>582</v>
      </c>
      <c r="F22" s="398">
        <v>424.05478987999993</v>
      </c>
      <c r="G22" s="242">
        <v>201.71239131999994</v>
      </c>
      <c r="H22" s="242">
        <v>134.64175459999998</v>
      </c>
      <c r="I22" s="242">
        <v>87.700643960000008</v>
      </c>
    </row>
    <row r="23" spans="1:9" x14ac:dyDescent="0.3">
      <c r="A23" s="80"/>
      <c r="B23" s="80"/>
      <c r="C23" s="80"/>
      <c r="D23" s="80"/>
      <c r="E23" s="80"/>
      <c r="F23" s="80"/>
      <c r="G23" s="80"/>
      <c r="H23" s="80"/>
      <c r="I23" s="80"/>
    </row>
    <row r="24" spans="1:9" x14ac:dyDescent="0.3">
      <c r="A24" s="80"/>
      <c r="B24" s="80"/>
      <c r="C24" s="80"/>
      <c r="D24" s="80"/>
      <c r="E24" s="80"/>
      <c r="F24" s="80"/>
      <c r="G24" s="80"/>
      <c r="H24" s="80"/>
      <c r="I24" s="80"/>
    </row>
    <row r="25" spans="1:9" x14ac:dyDescent="0.3">
      <c r="B25" s="151" t="s">
        <v>453</v>
      </c>
      <c r="C25" s="80"/>
      <c r="D25" s="80"/>
      <c r="E25" s="283">
        <v>44196</v>
      </c>
      <c r="F25" s="232"/>
      <c r="G25" s="178"/>
      <c r="H25" s="151" t="s">
        <v>455</v>
      </c>
    </row>
    <row r="26" spans="1:9" x14ac:dyDescent="0.3">
      <c r="A26" s="80"/>
      <c r="B26" s="80"/>
      <c r="C26" s="80"/>
      <c r="D26" s="178"/>
      <c r="E26" s="178"/>
      <c r="F26" s="233"/>
      <c r="G26" s="232"/>
      <c r="H26" s="232"/>
      <c r="I26" s="178"/>
    </row>
    <row r="27" spans="1:9" x14ac:dyDescent="0.3">
      <c r="A27" s="233" t="s">
        <v>568</v>
      </c>
      <c r="B27" s="232" t="s">
        <v>538</v>
      </c>
      <c r="C27" s="232" t="s">
        <v>539</v>
      </c>
      <c r="D27" s="178"/>
      <c r="E27" s="151"/>
      <c r="F27" s="234"/>
      <c r="G27" s="232" t="s">
        <v>539</v>
      </c>
      <c r="H27" s="232" t="s">
        <v>538</v>
      </c>
      <c r="I27" s="232" t="s">
        <v>568</v>
      </c>
    </row>
    <row r="28" spans="1:9" ht="57.6" x14ac:dyDescent="0.3">
      <c r="A28" s="235" t="s">
        <v>569</v>
      </c>
      <c r="B28" s="236" t="s">
        <v>570</v>
      </c>
      <c r="C28" s="236" t="s">
        <v>570</v>
      </c>
      <c r="D28" s="395" t="s">
        <v>145</v>
      </c>
      <c r="E28" s="237" t="s">
        <v>454</v>
      </c>
      <c r="F28" s="395" t="s">
        <v>145</v>
      </c>
      <c r="G28" s="236" t="s">
        <v>570</v>
      </c>
      <c r="H28" s="236" t="s">
        <v>570</v>
      </c>
      <c r="I28" s="236" t="s">
        <v>569</v>
      </c>
    </row>
    <row r="29" spans="1:9" x14ac:dyDescent="0.3">
      <c r="A29" s="238">
        <v>37.085614169999999</v>
      </c>
      <c r="B29" s="238">
        <v>120.36779698999999</v>
      </c>
      <c r="C29" s="238">
        <v>229.83525409999999</v>
      </c>
      <c r="D29" s="396">
        <v>387.28866525999996</v>
      </c>
      <c r="E29" s="151" t="s">
        <v>585</v>
      </c>
      <c r="F29" s="396">
        <v>396.78703294999997</v>
      </c>
      <c r="G29" s="238">
        <v>231.20179909999993</v>
      </c>
      <c r="H29" s="238">
        <v>126.05314010000004</v>
      </c>
      <c r="I29" s="238">
        <v>39.032093749999994</v>
      </c>
    </row>
    <row r="30" spans="1:9" x14ac:dyDescent="0.3">
      <c r="A30" s="239"/>
      <c r="B30" s="239"/>
      <c r="C30" s="239"/>
      <c r="D30" s="397"/>
      <c r="E30" s="151"/>
      <c r="F30" s="397"/>
      <c r="G30" s="239"/>
      <c r="H30" s="239"/>
      <c r="I30" s="239"/>
    </row>
    <row r="31" spans="1:9" x14ac:dyDescent="0.3">
      <c r="A31" s="239"/>
      <c r="B31" s="239"/>
      <c r="C31" s="239"/>
      <c r="D31" s="397"/>
      <c r="E31" s="178" t="s">
        <v>572</v>
      </c>
      <c r="F31" s="397"/>
      <c r="G31" s="239"/>
      <c r="H31" s="239"/>
      <c r="I31" s="239"/>
    </row>
    <row r="32" spans="1:9" x14ac:dyDescent="0.3">
      <c r="A32" s="392">
        <v>34.512504999999997</v>
      </c>
      <c r="B32" s="392">
        <v>-29.637664999999998</v>
      </c>
      <c r="C32" s="393">
        <v>-4.8748399999999998</v>
      </c>
      <c r="D32" s="339">
        <v>0</v>
      </c>
      <c r="E32" s="394" t="s">
        <v>573</v>
      </c>
      <c r="F32" s="339">
        <v>0</v>
      </c>
      <c r="G32" s="392">
        <v>-4.9677249999999997</v>
      </c>
      <c r="H32" s="392">
        <v>-32.495326999999996</v>
      </c>
      <c r="I32" s="392">
        <v>37.463051999999998</v>
      </c>
    </row>
    <row r="33" spans="1:9" x14ac:dyDescent="0.3">
      <c r="A33" s="393">
        <v>-4.2870470000000003</v>
      </c>
      <c r="B33" s="393">
        <v>14.823122</v>
      </c>
      <c r="C33" s="393">
        <v>-10.536073999999999</v>
      </c>
      <c r="D33" s="339">
        <v>1.0000000010279564E-6</v>
      </c>
      <c r="E33" s="394" t="s">
        <v>574</v>
      </c>
      <c r="F33" s="339">
        <v>9.9999999925159955E-7</v>
      </c>
      <c r="G33" s="393">
        <v>-10.544414</v>
      </c>
      <c r="H33" s="393">
        <v>14.937042999999999</v>
      </c>
      <c r="I33" s="393">
        <v>-4.3926280000000002</v>
      </c>
    </row>
    <row r="34" spans="1:9" x14ac:dyDescent="0.3">
      <c r="A34" s="393">
        <v>-0.25231500000000001</v>
      </c>
      <c r="B34" s="393">
        <v>-2.148898</v>
      </c>
      <c r="C34" s="393">
        <v>2.4012129999999998</v>
      </c>
      <c r="D34" s="339">
        <v>0</v>
      </c>
      <c r="E34" s="394" t="s">
        <v>575</v>
      </c>
      <c r="F34" s="339">
        <v>-3.063000000000482E-3</v>
      </c>
      <c r="G34" s="393">
        <v>2.4001919999999997</v>
      </c>
      <c r="H34" s="393">
        <v>-2.1499190000000001</v>
      </c>
      <c r="I34" s="393">
        <v>-0.25333600000000001</v>
      </c>
    </row>
    <row r="35" spans="1:9" x14ac:dyDescent="0.3">
      <c r="A35" s="393"/>
      <c r="B35" s="393"/>
      <c r="C35" s="393"/>
      <c r="D35" s="339"/>
      <c r="E35" s="394"/>
      <c r="F35" s="339"/>
      <c r="G35" s="393"/>
      <c r="H35" s="393"/>
      <c r="I35" s="393"/>
    </row>
    <row r="36" spans="1:9" x14ac:dyDescent="0.3">
      <c r="A36" s="393">
        <v>36.243045000000002</v>
      </c>
      <c r="B36" s="393">
        <v>36.671568999999998</v>
      </c>
      <c r="C36" s="393">
        <v>30.134938999999999</v>
      </c>
      <c r="D36" s="339">
        <v>103.049553</v>
      </c>
      <c r="E36" s="394" t="s">
        <v>576</v>
      </c>
      <c r="F36" s="339">
        <v>108.013515</v>
      </c>
      <c r="G36" s="393">
        <v>30.288133999999999</v>
      </c>
      <c r="H36" s="393">
        <v>37.873517999999997</v>
      </c>
      <c r="I36" s="393">
        <v>39.851863000000002</v>
      </c>
    </row>
    <row r="37" spans="1:9" x14ac:dyDescent="0.3">
      <c r="A37" s="393">
        <v>-8.6900270000000006</v>
      </c>
      <c r="B37" s="393">
        <v>-24.405846</v>
      </c>
      <c r="C37" s="393">
        <v>-41.159993999999998</v>
      </c>
      <c r="D37" s="339">
        <v>-74.255866999999995</v>
      </c>
      <c r="E37" s="394" t="s">
        <v>577</v>
      </c>
      <c r="F37" s="339">
        <v>-76.905711999999994</v>
      </c>
      <c r="G37" s="393">
        <v>-41.322932999999999</v>
      </c>
      <c r="H37" s="393">
        <v>-26.189344999999999</v>
      </c>
      <c r="I37" s="393">
        <v>-9.3934340000000009</v>
      </c>
    </row>
    <row r="38" spans="1:9" x14ac:dyDescent="0.3">
      <c r="A38" s="393">
        <v>0</v>
      </c>
      <c r="B38" s="393">
        <v>29.879281500000001</v>
      </c>
      <c r="C38" s="393">
        <v>10.677628840000004</v>
      </c>
      <c r="D38" s="339">
        <v>40.031359140000006</v>
      </c>
      <c r="E38" s="408" t="s">
        <v>578</v>
      </c>
      <c r="F38" s="339">
        <v>40.406831140000008</v>
      </c>
      <c r="G38" s="393">
        <v>10.925054840000005</v>
      </c>
      <c r="H38" s="393">
        <v>31.518485500000001</v>
      </c>
      <c r="I38" s="393">
        <v>-2.0367092000000002</v>
      </c>
    </row>
    <row r="39" spans="1:9" x14ac:dyDescent="0.3">
      <c r="A39" s="243">
        <v>94.086223969999992</v>
      </c>
      <c r="B39" s="243">
        <v>145.54936049</v>
      </c>
      <c r="C39" s="243">
        <v>217.47812693999998</v>
      </c>
      <c r="D39" s="398">
        <v>457.11371139999994</v>
      </c>
      <c r="E39" s="409" t="s">
        <v>586</v>
      </c>
      <c r="F39" s="398">
        <v>468.29860508999997</v>
      </c>
      <c r="G39" s="243">
        <v>217.98010793999993</v>
      </c>
      <c r="H39" s="243">
        <v>149.54759560000002</v>
      </c>
      <c r="I39" s="243">
        <v>100.27090154999999</v>
      </c>
    </row>
    <row r="40" spans="1:9" x14ac:dyDescent="0.3">
      <c r="A40" s="394"/>
      <c r="B40" s="394"/>
      <c r="C40" s="392"/>
      <c r="D40" s="399"/>
      <c r="E40" s="394"/>
      <c r="F40" s="400"/>
      <c r="G40" s="410"/>
      <c r="H40" s="410"/>
      <c r="I40" s="410"/>
    </row>
    <row r="41" spans="1:9" x14ac:dyDescent="0.3">
      <c r="A41" s="393">
        <v>81.067493879999986</v>
      </c>
      <c r="B41" s="393">
        <v>124.72201634</v>
      </c>
      <c r="C41" s="393">
        <v>212.60142241999998</v>
      </c>
      <c r="D41" s="339">
        <v>418.39093263999996</v>
      </c>
      <c r="E41" s="394" t="s">
        <v>580</v>
      </c>
      <c r="F41" s="339">
        <v>429.05428252999991</v>
      </c>
      <c r="G41" s="393">
        <v>213.08775343999991</v>
      </c>
      <c r="H41" s="393">
        <v>128.67068130000001</v>
      </c>
      <c r="I41" s="393">
        <v>87.095847789999979</v>
      </c>
    </row>
    <row r="42" spans="1:9" x14ac:dyDescent="0.3">
      <c r="A42" s="223">
        <v>13.01873009</v>
      </c>
      <c r="B42" s="223">
        <v>20.827344149999998</v>
      </c>
      <c r="C42" s="223">
        <v>4.8767045199999997</v>
      </c>
      <c r="D42" s="339">
        <v>38.722778759999997</v>
      </c>
      <c r="E42" s="241" t="s">
        <v>587</v>
      </c>
      <c r="F42" s="339">
        <v>38.944322560000003</v>
      </c>
      <c r="G42" s="223">
        <v>4.8923544999999997</v>
      </c>
      <c r="H42" s="223">
        <v>20.876914299999999</v>
      </c>
      <c r="I42" s="223">
        <v>13.175053760000006</v>
      </c>
    </row>
    <row r="43" spans="1:9" x14ac:dyDescent="0.3">
      <c r="A43" s="242">
        <v>94.086223969999992</v>
      </c>
      <c r="B43" s="242">
        <v>145.54936049</v>
      </c>
      <c r="C43" s="242">
        <v>217.47812693999998</v>
      </c>
      <c r="D43" s="398">
        <v>457.11371139999994</v>
      </c>
      <c r="E43" s="244" t="s">
        <v>588</v>
      </c>
      <c r="F43" s="398">
        <v>468.39860508999988</v>
      </c>
      <c r="G43" s="242">
        <v>217.98010793999993</v>
      </c>
      <c r="H43" s="242">
        <v>149.54759560000002</v>
      </c>
      <c r="I43" s="242">
        <v>100.27090154999999</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DEA5A-2C1C-4D56-9710-76CCAF94E9E4}">
  <dimension ref="A1:K46"/>
  <sheetViews>
    <sheetView showGridLines="0" workbookViewId="0"/>
  </sheetViews>
  <sheetFormatPr baseColWidth="10" defaultRowHeight="14.4" x14ac:dyDescent="0.3"/>
  <cols>
    <col min="7" max="7" width="37.44140625" customWidth="1"/>
  </cols>
  <sheetData>
    <row r="1" spans="1:11" ht="25.8" x14ac:dyDescent="0.3">
      <c r="A1" s="286" t="s">
        <v>605</v>
      </c>
    </row>
    <row r="4" spans="1:11" x14ac:dyDescent="0.3">
      <c r="A4" s="80"/>
      <c r="B4" s="246" t="s">
        <v>453</v>
      </c>
      <c r="C4" s="220"/>
      <c r="D4" s="220"/>
      <c r="F4" s="246" t="s">
        <v>511</v>
      </c>
      <c r="G4" s="220"/>
      <c r="H4" s="198"/>
      <c r="I4" s="198"/>
      <c r="J4" s="199" t="s">
        <v>455</v>
      </c>
      <c r="K4" s="80"/>
    </row>
    <row r="5" spans="1:11" ht="58.2" thickBot="1" x14ac:dyDescent="0.35">
      <c r="A5" s="247" t="s">
        <v>568</v>
      </c>
      <c r="B5" s="401" t="s">
        <v>538</v>
      </c>
      <c r="C5" s="247" t="s">
        <v>539</v>
      </c>
      <c r="D5" s="342" t="s">
        <v>598</v>
      </c>
      <c r="E5" s="248"/>
      <c r="F5" s="248"/>
      <c r="G5" s="248"/>
      <c r="H5" s="343" t="s">
        <v>598</v>
      </c>
      <c r="I5" s="249" t="s">
        <v>539</v>
      </c>
      <c r="J5" s="405" t="s">
        <v>538</v>
      </c>
      <c r="K5" s="249" t="s">
        <v>568</v>
      </c>
    </row>
    <row r="6" spans="1:11" x14ac:dyDescent="0.3">
      <c r="A6" s="250">
        <v>4.9695836903960071</v>
      </c>
      <c r="B6" s="402">
        <v>9.3210967142966936</v>
      </c>
      <c r="C6" s="250">
        <v>26.280550071500251</v>
      </c>
      <c r="D6" s="341">
        <v>40.571230476192952</v>
      </c>
      <c r="E6" s="250" t="s">
        <v>512</v>
      </c>
      <c r="F6" s="250"/>
      <c r="G6" s="250"/>
      <c r="H6" s="341">
        <v>55.793467836524904</v>
      </c>
      <c r="I6" s="153">
        <v>28.71851254179558</v>
      </c>
      <c r="J6" s="403">
        <v>18.163662826124199</v>
      </c>
      <c r="K6" s="153">
        <v>8.9112924686051276</v>
      </c>
    </row>
    <row r="7" spans="1:11" x14ac:dyDescent="0.3">
      <c r="A7" s="153">
        <v>0</v>
      </c>
      <c r="B7" s="403">
        <v>0</v>
      </c>
      <c r="C7" s="153">
        <v>0</v>
      </c>
      <c r="D7" s="328">
        <v>0</v>
      </c>
      <c r="E7" s="153" t="s">
        <v>513</v>
      </c>
      <c r="F7" s="153"/>
      <c r="G7" s="153"/>
      <c r="H7" s="328">
        <v>0</v>
      </c>
      <c r="I7" s="153">
        <v>0</v>
      </c>
      <c r="J7" s="403">
        <v>0</v>
      </c>
      <c r="K7" s="153">
        <v>0</v>
      </c>
    </row>
    <row r="8" spans="1:11" x14ac:dyDescent="0.3">
      <c r="A8" s="153">
        <v>2.4455065986336084</v>
      </c>
      <c r="B8" s="403">
        <v>1.7848908601844731</v>
      </c>
      <c r="C8" s="153">
        <v>3.0492372803176466</v>
      </c>
      <c r="D8" s="328">
        <v>7.2796347391357283</v>
      </c>
      <c r="E8" s="153" t="s">
        <v>590</v>
      </c>
      <c r="F8" s="153"/>
      <c r="G8" s="153"/>
      <c r="H8" s="328">
        <v>7.3595245450658489</v>
      </c>
      <c r="I8" s="153">
        <v>3.0471381298782392</v>
      </c>
      <c r="J8" s="403">
        <v>1.8259766862241258</v>
      </c>
      <c r="K8" s="153">
        <v>2.4864097289634839</v>
      </c>
    </row>
    <row r="9" spans="1:11" x14ac:dyDescent="0.3">
      <c r="A9" s="153">
        <v>1.4044475646771324</v>
      </c>
      <c r="B9" s="403">
        <v>6.1479574073020746</v>
      </c>
      <c r="C9" s="153">
        <v>4.6911342774117637</v>
      </c>
      <c r="D9" s="328">
        <v>12.24353924939097</v>
      </c>
      <c r="E9" s="153" t="s">
        <v>591</v>
      </c>
      <c r="F9" s="153"/>
      <c r="G9" s="153"/>
      <c r="H9" s="328">
        <v>12.078527058337931</v>
      </c>
      <c r="I9" s="153">
        <v>4.6879048151972906</v>
      </c>
      <c r="J9" s="403">
        <v>5.9584502392576741</v>
      </c>
      <c r="K9" s="153">
        <v>1.4321720038829666</v>
      </c>
    </row>
    <row r="10" spans="1:11" x14ac:dyDescent="0.3">
      <c r="A10" s="153">
        <v>11.628432983061012</v>
      </c>
      <c r="B10" s="403">
        <v>20.228763082090694</v>
      </c>
      <c r="C10" s="153">
        <v>48.400268001296155</v>
      </c>
      <c r="D10" s="328">
        <v>80.257464066447852</v>
      </c>
      <c r="E10" s="153" t="s">
        <v>516</v>
      </c>
      <c r="F10" s="153"/>
      <c r="G10" s="153"/>
      <c r="H10" s="328">
        <v>79.747808220177973</v>
      </c>
      <c r="I10" s="153">
        <v>48.366948375926832</v>
      </c>
      <c r="J10" s="403">
        <v>19.605223367880086</v>
      </c>
      <c r="K10" s="153">
        <v>11.775636476371059</v>
      </c>
    </row>
    <row r="11" spans="1:11" x14ac:dyDescent="0.3">
      <c r="A11" s="153">
        <v>5.1463672999357861</v>
      </c>
      <c r="B11" s="403">
        <v>3.2722999103382007</v>
      </c>
      <c r="C11" s="153">
        <v>15.786686655290023</v>
      </c>
      <c r="D11" s="328">
        <v>24.20535386556401</v>
      </c>
      <c r="E11" s="153" t="s">
        <v>517</v>
      </c>
      <c r="F11" s="153"/>
      <c r="G11" s="153"/>
      <c r="H11" s="328">
        <v>24.294653388432209</v>
      </c>
      <c r="I11" s="153">
        <v>15.775818812881319</v>
      </c>
      <c r="J11" s="403">
        <v>3.2675372279800148</v>
      </c>
      <c r="K11" s="153">
        <v>5.251297347570878</v>
      </c>
    </row>
    <row r="12" spans="1:11" x14ac:dyDescent="0.3">
      <c r="A12" s="153">
        <v>42.24146136836606</v>
      </c>
      <c r="B12" s="403">
        <v>59.59552260949269</v>
      </c>
      <c r="C12" s="153">
        <v>74.354478296976453</v>
      </c>
      <c r="D12" s="328">
        <v>176.1914622748352</v>
      </c>
      <c r="E12" s="153" t="s">
        <v>518</v>
      </c>
      <c r="F12" s="153"/>
      <c r="G12" s="153"/>
      <c r="H12" s="328">
        <v>174.84795564323329</v>
      </c>
      <c r="I12" s="153">
        <v>74.303291320877065</v>
      </c>
      <c r="J12" s="403">
        <v>57.758525706352614</v>
      </c>
      <c r="K12" s="153">
        <v>42.786138616003633</v>
      </c>
    </row>
    <row r="13" spans="1:11" x14ac:dyDescent="0.3">
      <c r="A13" s="153">
        <v>0.61874263338922619</v>
      </c>
      <c r="B13" s="403">
        <v>0.49580301671790922</v>
      </c>
      <c r="C13" s="153">
        <v>1.1421892153698208</v>
      </c>
      <c r="D13" s="328">
        <v>2.2567348654769561</v>
      </c>
      <c r="E13" s="153" t="s">
        <v>519</v>
      </c>
      <c r="F13" s="153"/>
      <c r="G13" s="153"/>
      <c r="H13" s="328">
        <v>2.3749302136919881</v>
      </c>
      <c r="I13" s="153">
        <v>1.1617851063749807</v>
      </c>
      <c r="J13" s="403">
        <v>0.57662421670235553</v>
      </c>
      <c r="K13" s="153">
        <v>0.63652089061465189</v>
      </c>
    </row>
    <row r="14" spans="1:11" x14ac:dyDescent="0.3">
      <c r="A14" s="153">
        <v>3.9383459680806299</v>
      </c>
      <c r="B14" s="403">
        <v>15.666535931629513</v>
      </c>
      <c r="C14" s="153">
        <v>10.136929286407158</v>
      </c>
      <c r="D14" s="328">
        <v>29.741811186117303</v>
      </c>
      <c r="E14" s="153" t="s">
        <v>520</v>
      </c>
      <c r="F14" s="153"/>
      <c r="G14" s="153"/>
      <c r="H14" s="328">
        <v>29.40863942658159</v>
      </c>
      <c r="I14" s="153">
        <v>10.129950839795885</v>
      </c>
      <c r="J14" s="403">
        <v>15.280541742612423</v>
      </c>
      <c r="K14" s="153">
        <v>3.9981468441732817</v>
      </c>
    </row>
    <row r="15" spans="1:11" x14ac:dyDescent="0.3">
      <c r="A15" s="153">
        <v>1.5714098625758126</v>
      </c>
      <c r="B15" s="403">
        <v>4.1647453404304375</v>
      </c>
      <c r="C15" s="153">
        <v>1.5705101711335034</v>
      </c>
      <c r="D15" s="328">
        <v>7.3066653741397536</v>
      </c>
      <c r="E15" s="153" t="s">
        <v>592</v>
      </c>
      <c r="F15" s="153"/>
      <c r="G15" s="153"/>
      <c r="H15" s="328">
        <v>7.1971007468017767</v>
      </c>
      <c r="I15" s="153">
        <v>1.5694290033486584</v>
      </c>
      <c r="J15" s="403">
        <v>4.0363695169164888</v>
      </c>
      <c r="K15" s="153">
        <v>1.5913022265366297</v>
      </c>
    </row>
    <row r="16" spans="1:11" x14ac:dyDescent="0.3">
      <c r="A16" s="153">
        <v>1.3946262530360336</v>
      </c>
      <c r="B16" s="403">
        <v>1.0907666367794002</v>
      </c>
      <c r="C16" s="153">
        <v>0</v>
      </c>
      <c r="D16" s="328">
        <v>2.4853928898154338</v>
      </c>
      <c r="E16" s="153" t="s">
        <v>522</v>
      </c>
      <c r="F16" s="153"/>
      <c r="G16" s="153"/>
      <c r="H16" s="328">
        <v>2.4694251233389108</v>
      </c>
      <c r="I16" s="153">
        <v>0</v>
      </c>
      <c r="J16" s="403">
        <v>1.057144397287652</v>
      </c>
      <c r="K16" s="153">
        <v>1.4122807260512587</v>
      </c>
    </row>
    <row r="17" spans="1:11" x14ac:dyDescent="0.3">
      <c r="A17" s="153">
        <v>1.708908225551196</v>
      </c>
      <c r="B17" s="403">
        <v>4.1647453404304375</v>
      </c>
      <c r="C17" s="153">
        <v>13.31874210065166</v>
      </c>
      <c r="D17" s="328">
        <v>19.192395666633296</v>
      </c>
      <c r="E17" s="153" t="s">
        <v>523</v>
      </c>
      <c r="F17" s="153"/>
      <c r="G17" s="153"/>
      <c r="H17" s="328">
        <v>19.11626648012906</v>
      </c>
      <c r="I17" s="153">
        <v>13.30957323619057</v>
      </c>
      <c r="J17" s="403">
        <v>4.0363695169164888</v>
      </c>
      <c r="K17" s="153">
        <v>1.7703237270220005</v>
      </c>
    </row>
    <row r="18" spans="1:11" x14ac:dyDescent="0.3">
      <c r="A18" s="153">
        <v>5.5195771422975417</v>
      </c>
      <c r="B18" s="403">
        <v>2.9748181003074552</v>
      </c>
      <c r="C18" s="153">
        <v>0.64248143364552412</v>
      </c>
      <c r="D18" s="328">
        <v>9.1368766762505214</v>
      </c>
      <c r="E18" s="153" t="s">
        <v>593</v>
      </c>
      <c r="F18" s="153"/>
      <c r="G18" s="153"/>
      <c r="H18" s="328">
        <v>9.3664911976844731</v>
      </c>
      <c r="I18" s="153">
        <v>0.64203913773354204</v>
      </c>
      <c r="J18" s="403">
        <v>3.0753291557458962</v>
      </c>
      <c r="K18" s="153">
        <v>5.6491229042050346</v>
      </c>
    </row>
    <row r="19" spans="1:11" x14ac:dyDescent="0.3">
      <c r="A19" s="156">
        <v>82.58740959000005</v>
      </c>
      <c r="B19" s="404">
        <v>128.90794495</v>
      </c>
      <c r="C19" s="156">
        <v>199.37320678999995</v>
      </c>
      <c r="D19" s="337">
        <v>410.86856132999998</v>
      </c>
      <c r="E19" s="156" t="s">
        <v>594</v>
      </c>
      <c r="F19" s="156"/>
      <c r="G19" s="156"/>
      <c r="H19" s="337">
        <v>424.05478987999993</v>
      </c>
      <c r="I19" s="156">
        <v>201.71239131999999</v>
      </c>
      <c r="J19" s="404">
        <v>134.64175460000004</v>
      </c>
      <c r="K19" s="156">
        <v>87.700643959999994</v>
      </c>
    </row>
    <row r="20" spans="1:11" x14ac:dyDescent="0.3">
      <c r="A20" s="153">
        <v>69.283537930000037</v>
      </c>
      <c r="B20" s="403">
        <v>117.83415163999996</v>
      </c>
      <c r="C20" s="153">
        <v>196.85466047999992</v>
      </c>
      <c r="D20" s="328">
        <v>383.87235004999991</v>
      </c>
      <c r="E20" s="251" t="s">
        <v>595</v>
      </c>
      <c r="F20" s="153"/>
      <c r="G20" s="153"/>
      <c r="H20" s="328">
        <v>396.81387561999992</v>
      </c>
      <c r="I20" s="153">
        <v>199.19270114999995</v>
      </c>
      <c r="J20" s="403">
        <v>123.37074282999998</v>
      </c>
      <c r="K20" s="153">
        <v>74.250431640000002</v>
      </c>
    </row>
    <row r="21" spans="1:11" x14ac:dyDescent="0.3">
      <c r="A21" s="153">
        <v>13.30387166</v>
      </c>
      <c r="B21" s="403">
        <v>11.173793310000001</v>
      </c>
      <c r="C21" s="153">
        <v>2.5185463100000005</v>
      </c>
      <c r="D21" s="328">
        <v>26.996211280000001</v>
      </c>
      <c r="E21" s="251" t="s">
        <v>596</v>
      </c>
      <c r="F21" s="153"/>
      <c r="G21" s="153"/>
      <c r="H21" s="328">
        <v>27.240914260000007</v>
      </c>
      <c r="I21" s="153">
        <v>2.5196901700000001</v>
      </c>
      <c r="J21" s="403">
        <v>11.271011770000005</v>
      </c>
      <c r="K21" s="153">
        <v>13.450212320000002</v>
      </c>
    </row>
    <row r="22" spans="1:11" x14ac:dyDescent="0.3">
      <c r="A22" s="156">
        <v>82.587409590000036</v>
      </c>
      <c r="B22" s="404">
        <v>129.00794494999997</v>
      </c>
      <c r="C22" s="156">
        <v>199.37320678999993</v>
      </c>
      <c r="D22" s="337">
        <v>410.86856132999992</v>
      </c>
      <c r="E22" s="156" t="s">
        <v>597</v>
      </c>
      <c r="F22" s="156"/>
      <c r="G22" s="156"/>
      <c r="H22" s="337">
        <v>424.05478987999993</v>
      </c>
      <c r="I22" s="156">
        <v>201.71239131999994</v>
      </c>
      <c r="J22" s="404">
        <v>134.64175459999998</v>
      </c>
      <c r="K22" s="156">
        <v>87.700643960000008</v>
      </c>
    </row>
    <row r="23" spans="1:11" s="92" customFormat="1" x14ac:dyDescent="0.3">
      <c r="A23" s="285"/>
      <c r="B23" s="285"/>
      <c r="C23" s="285"/>
      <c r="D23" s="285"/>
      <c r="E23" s="285"/>
      <c r="F23" s="285"/>
      <c r="G23" s="285"/>
      <c r="H23" s="285"/>
      <c r="I23" s="285"/>
      <c r="J23" s="285"/>
      <c r="K23" s="285"/>
    </row>
    <row r="24" spans="1:11" s="92" customFormat="1" x14ac:dyDescent="0.3">
      <c r="A24" s="13" t="s">
        <v>610</v>
      </c>
      <c r="B24" s="285"/>
      <c r="C24" s="285"/>
      <c r="D24" s="285"/>
      <c r="E24" s="285"/>
      <c r="F24" s="285"/>
      <c r="G24" s="285"/>
      <c r="H24" s="285"/>
      <c r="I24" s="285"/>
      <c r="J24" s="285"/>
      <c r="K24" s="285"/>
    </row>
    <row r="25" spans="1:11" x14ac:dyDescent="0.3">
      <c r="A25" s="80"/>
      <c r="B25" s="80"/>
      <c r="C25" s="80"/>
      <c r="D25" s="80"/>
      <c r="E25" s="80"/>
      <c r="F25" s="80"/>
      <c r="G25" s="80"/>
      <c r="H25" s="80"/>
      <c r="I25" s="80"/>
      <c r="J25" s="80"/>
      <c r="K25" s="80"/>
    </row>
    <row r="26" spans="1:11" x14ac:dyDescent="0.3">
      <c r="A26" s="80"/>
      <c r="B26" s="246" t="s">
        <v>453</v>
      </c>
      <c r="C26" s="220"/>
      <c r="D26" s="220"/>
      <c r="F26" s="246" t="s">
        <v>511</v>
      </c>
      <c r="G26" s="220"/>
      <c r="H26" s="198"/>
      <c r="I26" s="198"/>
      <c r="J26" s="199" t="s">
        <v>455</v>
      </c>
      <c r="K26" s="80"/>
    </row>
    <row r="27" spans="1:11" ht="58.2" thickBot="1" x14ac:dyDescent="0.35">
      <c r="A27" s="247" t="s">
        <v>568</v>
      </c>
      <c r="B27" s="401" t="s">
        <v>538</v>
      </c>
      <c r="C27" s="247" t="s">
        <v>539</v>
      </c>
      <c r="D27" s="342" t="s">
        <v>589</v>
      </c>
      <c r="E27" s="248"/>
      <c r="F27" s="248"/>
      <c r="G27" s="248"/>
      <c r="H27" s="343" t="s">
        <v>589</v>
      </c>
      <c r="I27" s="249" t="s">
        <v>539</v>
      </c>
      <c r="J27" s="405" t="s">
        <v>538</v>
      </c>
      <c r="K27" s="249" t="s">
        <v>568</v>
      </c>
    </row>
    <row r="28" spans="1:11" x14ac:dyDescent="0.3">
      <c r="A28" s="250">
        <v>4.9695836903960071</v>
      </c>
      <c r="B28" s="402">
        <v>7</v>
      </c>
      <c r="C28" s="250">
        <v>28</v>
      </c>
      <c r="D28" s="341">
        <v>40</v>
      </c>
      <c r="E28" s="250" t="s">
        <v>512</v>
      </c>
      <c r="F28" s="250"/>
      <c r="G28" s="250"/>
      <c r="H28" s="341">
        <v>53</v>
      </c>
      <c r="I28" s="153">
        <v>29</v>
      </c>
      <c r="J28" s="403">
        <v>13</v>
      </c>
      <c r="K28" s="153">
        <v>11</v>
      </c>
    </row>
    <row r="29" spans="1:11" x14ac:dyDescent="0.3">
      <c r="A29" s="153">
        <v>0</v>
      </c>
      <c r="B29" s="403">
        <v>0</v>
      </c>
      <c r="C29" s="153">
        <v>0</v>
      </c>
      <c r="D29" s="328">
        <v>0</v>
      </c>
      <c r="E29" s="153" t="s">
        <v>513</v>
      </c>
      <c r="F29" s="153"/>
      <c r="G29" s="153"/>
      <c r="H29" s="328">
        <v>0</v>
      </c>
      <c r="I29" s="153">
        <v>0</v>
      </c>
      <c r="J29" s="403">
        <v>0</v>
      </c>
      <c r="K29" s="153">
        <v>0</v>
      </c>
    </row>
    <row r="30" spans="1:11" x14ac:dyDescent="0.3">
      <c r="A30" s="153">
        <v>1</v>
      </c>
      <c r="B30" s="403">
        <v>1</v>
      </c>
      <c r="C30" s="153">
        <v>3.0492372803176466</v>
      </c>
      <c r="D30" s="328">
        <v>5</v>
      </c>
      <c r="E30" s="153" t="s">
        <v>590</v>
      </c>
      <c r="F30" s="153"/>
      <c r="G30" s="153"/>
      <c r="H30" s="328">
        <v>5</v>
      </c>
      <c r="I30" s="153">
        <v>3</v>
      </c>
      <c r="J30" s="403">
        <v>1</v>
      </c>
      <c r="K30" s="153">
        <v>1</v>
      </c>
    </row>
    <row r="31" spans="1:11" x14ac:dyDescent="0.3">
      <c r="A31" s="153">
        <v>3</v>
      </c>
      <c r="B31" s="403">
        <v>8</v>
      </c>
      <c r="C31" s="153">
        <v>4</v>
      </c>
      <c r="D31" s="328">
        <v>15</v>
      </c>
      <c r="E31" s="153" t="s">
        <v>591</v>
      </c>
      <c r="F31" s="153"/>
      <c r="G31" s="153"/>
      <c r="H31" s="328">
        <v>15</v>
      </c>
      <c r="I31" s="153">
        <v>4</v>
      </c>
      <c r="J31" s="403">
        <v>8</v>
      </c>
      <c r="K31" s="153">
        <v>3</v>
      </c>
    </row>
    <row r="32" spans="1:11" x14ac:dyDescent="0.3">
      <c r="A32" s="153">
        <v>17</v>
      </c>
      <c r="B32" s="403">
        <v>27</v>
      </c>
      <c r="C32" s="153">
        <v>52</v>
      </c>
      <c r="D32" s="328">
        <v>95</v>
      </c>
      <c r="E32" s="153" t="s">
        <v>516</v>
      </c>
      <c r="F32" s="153"/>
      <c r="G32" s="153"/>
      <c r="H32" s="328">
        <v>95</v>
      </c>
      <c r="I32" s="153">
        <v>52</v>
      </c>
      <c r="J32" s="403">
        <v>26</v>
      </c>
      <c r="K32" s="153">
        <v>17</v>
      </c>
    </row>
    <row r="33" spans="1:11" x14ac:dyDescent="0.3">
      <c r="A33" s="153">
        <v>3</v>
      </c>
      <c r="B33" s="403">
        <v>7</v>
      </c>
      <c r="C33" s="153">
        <v>12</v>
      </c>
      <c r="D33" s="328">
        <v>23</v>
      </c>
      <c r="E33" s="153" t="s">
        <v>517</v>
      </c>
      <c r="F33" s="153"/>
      <c r="G33" s="153"/>
      <c r="H33" s="328">
        <v>23</v>
      </c>
      <c r="I33" s="153">
        <v>12</v>
      </c>
      <c r="J33" s="403">
        <v>7</v>
      </c>
      <c r="K33" s="153">
        <v>3</v>
      </c>
    </row>
    <row r="34" spans="1:11" x14ac:dyDescent="0.3">
      <c r="A34" s="153">
        <v>49</v>
      </c>
      <c r="B34" s="403">
        <v>75</v>
      </c>
      <c r="C34" s="153">
        <v>89</v>
      </c>
      <c r="D34" s="328">
        <v>213</v>
      </c>
      <c r="E34" s="153" t="s">
        <v>518</v>
      </c>
      <c r="F34" s="153"/>
      <c r="G34" s="153"/>
      <c r="H34" s="328">
        <v>212</v>
      </c>
      <c r="I34" s="153">
        <v>89</v>
      </c>
      <c r="J34" s="403">
        <v>73</v>
      </c>
      <c r="K34" s="153">
        <v>49</v>
      </c>
    </row>
    <row r="35" spans="1:11" x14ac:dyDescent="0.3">
      <c r="A35" s="153">
        <v>0.61874263338922619</v>
      </c>
      <c r="B35" s="403">
        <v>0.49580301671790922</v>
      </c>
      <c r="C35" s="153">
        <v>1.1421892153698208</v>
      </c>
      <c r="D35" s="328">
        <v>2.2567348654769561</v>
      </c>
      <c r="E35" s="153" t="s">
        <v>519</v>
      </c>
      <c r="F35" s="153"/>
      <c r="G35" s="153"/>
      <c r="H35" s="328">
        <v>2</v>
      </c>
      <c r="I35" s="153">
        <v>1.1617851063749807</v>
      </c>
      <c r="J35" s="403">
        <v>0</v>
      </c>
      <c r="K35" s="153">
        <v>1</v>
      </c>
    </row>
    <row r="36" spans="1:11" x14ac:dyDescent="0.3">
      <c r="A36" s="153">
        <v>3.9383459680806299</v>
      </c>
      <c r="B36" s="403">
        <v>8</v>
      </c>
      <c r="C36" s="153">
        <v>13</v>
      </c>
      <c r="D36" s="328">
        <v>26</v>
      </c>
      <c r="E36" s="153" t="s">
        <v>520</v>
      </c>
      <c r="F36" s="153"/>
      <c r="G36" s="153"/>
      <c r="H36" s="328">
        <v>26</v>
      </c>
      <c r="I36" s="153">
        <v>13</v>
      </c>
      <c r="J36" s="403">
        <v>8</v>
      </c>
      <c r="K36" s="153">
        <v>3.9981468441732817</v>
      </c>
    </row>
    <row r="37" spans="1:11" x14ac:dyDescent="0.3">
      <c r="A37" s="153">
        <v>1</v>
      </c>
      <c r="B37" s="403">
        <v>2</v>
      </c>
      <c r="C37" s="153">
        <v>2</v>
      </c>
      <c r="D37" s="328">
        <v>5</v>
      </c>
      <c r="E37" s="153" t="s">
        <v>592</v>
      </c>
      <c r="F37" s="153"/>
      <c r="G37" s="153"/>
      <c r="H37" s="328">
        <v>5</v>
      </c>
      <c r="I37" s="153">
        <v>1.5694290033486584</v>
      </c>
      <c r="J37" s="403">
        <v>2</v>
      </c>
      <c r="K37" s="153">
        <v>1</v>
      </c>
    </row>
    <row r="38" spans="1:11" x14ac:dyDescent="0.3">
      <c r="A38" s="153">
        <v>2</v>
      </c>
      <c r="B38" s="403">
        <v>2</v>
      </c>
      <c r="C38" s="153">
        <v>0</v>
      </c>
      <c r="D38" s="328">
        <v>4</v>
      </c>
      <c r="E38" s="153" t="s">
        <v>522</v>
      </c>
      <c r="F38" s="153"/>
      <c r="G38" s="153"/>
      <c r="H38" s="328">
        <v>4</v>
      </c>
      <c r="I38" s="153">
        <v>0</v>
      </c>
      <c r="J38" s="403">
        <v>2</v>
      </c>
      <c r="K38" s="153">
        <v>2</v>
      </c>
    </row>
    <row r="39" spans="1:11" x14ac:dyDescent="0.3">
      <c r="A39" s="153">
        <v>2</v>
      </c>
      <c r="B39" s="403">
        <v>3</v>
      </c>
      <c r="C39" s="153">
        <v>12</v>
      </c>
      <c r="D39" s="328">
        <v>17</v>
      </c>
      <c r="E39" s="153" t="s">
        <v>523</v>
      </c>
      <c r="F39" s="153"/>
      <c r="G39" s="153"/>
      <c r="H39" s="328">
        <v>17</v>
      </c>
      <c r="I39" s="153">
        <v>12</v>
      </c>
      <c r="J39" s="403">
        <v>3</v>
      </c>
      <c r="K39" s="153">
        <v>1.7703237270220005</v>
      </c>
    </row>
    <row r="40" spans="1:11" x14ac:dyDescent="0.3">
      <c r="A40" s="153">
        <v>7</v>
      </c>
      <c r="B40" s="403">
        <v>4</v>
      </c>
      <c r="C40" s="153">
        <v>2</v>
      </c>
      <c r="D40" s="328">
        <v>13</v>
      </c>
      <c r="E40" s="153" t="s">
        <v>593</v>
      </c>
      <c r="F40" s="153"/>
      <c r="G40" s="153"/>
      <c r="H40" s="328">
        <v>13</v>
      </c>
      <c r="I40" s="153">
        <v>2</v>
      </c>
      <c r="J40" s="403">
        <v>4</v>
      </c>
      <c r="K40" s="153">
        <v>7</v>
      </c>
    </row>
    <row r="41" spans="1:11" x14ac:dyDescent="0.3">
      <c r="A41" s="156">
        <v>94</v>
      </c>
      <c r="B41" s="404">
        <v>145</v>
      </c>
      <c r="C41" s="156">
        <v>217</v>
      </c>
      <c r="D41" s="337">
        <v>457</v>
      </c>
      <c r="E41" s="156" t="s">
        <v>594</v>
      </c>
      <c r="F41" s="156"/>
      <c r="G41" s="156"/>
      <c r="H41" s="337">
        <v>468</v>
      </c>
      <c r="I41" s="156">
        <v>218</v>
      </c>
      <c r="J41" s="404">
        <v>149</v>
      </c>
      <c r="K41" s="156">
        <v>101</v>
      </c>
    </row>
    <row r="42" spans="1:11" x14ac:dyDescent="0.3">
      <c r="A42" s="153">
        <v>81</v>
      </c>
      <c r="B42" s="403">
        <v>125</v>
      </c>
      <c r="C42" s="153">
        <v>213</v>
      </c>
      <c r="D42" s="328">
        <v>418</v>
      </c>
      <c r="E42" s="251" t="s">
        <v>595</v>
      </c>
      <c r="F42" s="153"/>
      <c r="G42" s="153"/>
      <c r="H42" s="328">
        <v>429</v>
      </c>
      <c r="I42" s="153">
        <v>213</v>
      </c>
      <c r="J42" s="403">
        <v>129</v>
      </c>
      <c r="K42" s="153">
        <v>87</v>
      </c>
    </row>
    <row r="43" spans="1:11" x14ac:dyDescent="0.3">
      <c r="A43" s="153">
        <v>13.30387166</v>
      </c>
      <c r="B43" s="403">
        <v>21</v>
      </c>
      <c r="C43" s="153">
        <v>5</v>
      </c>
      <c r="D43" s="328">
        <v>39</v>
      </c>
      <c r="E43" s="251" t="s">
        <v>596</v>
      </c>
      <c r="F43" s="153"/>
      <c r="G43" s="153"/>
      <c r="H43" s="328">
        <v>39</v>
      </c>
      <c r="I43" s="153">
        <v>5</v>
      </c>
      <c r="J43" s="403">
        <v>21</v>
      </c>
      <c r="K43" s="153">
        <v>13</v>
      </c>
    </row>
    <row r="44" spans="1:11" x14ac:dyDescent="0.3">
      <c r="A44" s="156">
        <v>94</v>
      </c>
      <c r="B44" s="404">
        <v>145</v>
      </c>
      <c r="C44" s="156">
        <v>217</v>
      </c>
      <c r="D44" s="337">
        <v>457</v>
      </c>
      <c r="E44" s="156" t="s">
        <v>597</v>
      </c>
      <c r="F44" s="156"/>
      <c r="G44" s="156"/>
      <c r="H44" s="337">
        <v>468</v>
      </c>
      <c r="I44" s="156">
        <v>218</v>
      </c>
      <c r="J44" s="404">
        <v>149</v>
      </c>
      <c r="K44" s="156">
        <v>101</v>
      </c>
    </row>
    <row r="46" spans="1:11" x14ac:dyDescent="0.3">
      <c r="A46" t="s">
        <v>610</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48E62-9BE5-4F59-868E-8BF3037FF0FD}">
  <dimension ref="A1:G10"/>
  <sheetViews>
    <sheetView showGridLines="0" workbookViewId="0"/>
  </sheetViews>
  <sheetFormatPr baseColWidth="10" defaultRowHeight="14.4" x14ac:dyDescent="0.3"/>
  <cols>
    <col min="1" max="1" width="16.109375" customWidth="1"/>
    <col min="2" max="2" width="15.5546875" customWidth="1"/>
    <col min="4" max="4" width="11.5546875" customWidth="1"/>
    <col min="5" max="5" width="33.5546875" customWidth="1"/>
    <col min="6" max="6" width="13.6640625" customWidth="1"/>
    <col min="7" max="7" width="14.44140625" customWidth="1"/>
  </cols>
  <sheetData>
    <row r="1" spans="1:7" ht="25.8" x14ac:dyDescent="0.5">
      <c r="A1" s="281" t="s">
        <v>606</v>
      </c>
    </row>
    <row r="4" spans="1:7" x14ac:dyDescent="0.3">
      <c r="A4" s="475" t="s">
        <v>453</v>
      </c>
      <c r="B4" s="475"/>
      <c r="C4" s="263"/>
      <c r="D4" s="151"/>
      <c r="E4" s="151"/>
      <c r="F4" s="475" t="s">
        <v>455</v>
      </c>
      <c r="G4" s="475"/>
    </row>
    <row r="5" spans="1:7" ht="15" thickBot="1" x14ac:dyDescent="0.35">
      <c r="A5" s="193">
        <v>44196</v>
      </c>
      <c r="B5" s="344">
        <v>44561</v>
      </c>
      <c r="C5" s="179"/>
      <c r="D5" s="179" t="s">
        <v>511</v>
      </c>
      <c r="E5" s="180"/>
      <c r="F5" s="344">
        <v>44561</v>
      </c>
      <c r="G5" s="193">
        <v>44196</v>
      </c>
    </row>
    <row r="6" spans="1:7" x14ac:dyDescent="0.3">
      <c r="A6" s="181">
        <v>960.78387399999997</v>
      </c>
      <c r="B6" s="345">
        <v>691.17886599999997</v>
      </c>
      <c r="C6" s="181"/>
      <c r="D6" s="172" t="s">
        <v>554</v>
      </c>
      <c r="E6" s="182"/>
      <c r="F6" s="350">
        <v>782.56719999999996</v>
      </c>
      <c r="G6" s="181">
        <v>1009.4576479999999</v>
      </c>
    </row>
    <row r="7" spans="1:7" x14ac:dyDescent="0.3">
      <c r="A7" s="183">
        <v>217.23500000000001</v>
      </c>
      <c r="B7" s="346">
        <v>199.035</v>
      </c>
      <c r="C7" s="183"/>
      <c r="D7" s="184" t="s">
        <v>555</v>
      </c>
      <c r="E7" s="185"/>
      <c r="F7" s="351">
        <v>201.55099999999999</v>
      </c>
      <c r="G7" s="186">
        <v>218.09300000000002</v>
      </c>
    </row>
    <row r="8" spans="1:7" x14ac:dyDescent="0.3">
      <c r="A8" s="187">
        <v>743.54887399999996</v>
      </c>
      <c r="B8" s="347">
        <v>492.143866</v>
      </c>
      <c r="C8" s="187"/>
      <c r="D8" s="188" t="s">
        <v>556</v>
      </c>
      <c r="E8" s="189"/>
      <c r="F8" s="347">
        <v>581.01620000000003</v>
      </c>
      <c r="G8" s="187">
        <v>791.36464799999999</v>
      </c>
    </row>
    <row r="9" spans="1:7" x14ac:dyDescent="0.3">
      <c r="A9" s="190">
        <v>0.22610183817469029</v>
      </c>
      <c r="B9" s="348">
        <v>0.28796453391559573</v>
      </c>
      <c r="C9" s="190"/>
      <c r="D9" s="191" t="s">
        <v>557</v>
      </c>
      <c r="E9" s="192"/>
      <c r="F9" s="348">
        <v>0.25755104481762076</v>
      </c>
      <c r="G9" s="190">
        <v>0.21604967819313609</v>
      </c>
    </row>
    <row r="10" spans="1:7" x14ac:dyDescent="0.3">
      <c r="A10" s="194">
        <v>1.5216240758924329E-2</v>
      </c>
      <c r="B10" s="349">
        <v>1.0254118626214672E-2</v>
      </c>
      <c r="C10" s="195"/>
      <c r="D10" s="196" t="s">
        <v>558</v>
      </c>
      <c r="E10" s="197"/>
      <c r="F10" s="349">
        <v>6.6837528291412221E-3</v>
      </c>
      <c r="G10" s="194">
        <v>9.01245143607096E-3</v>
      </c>
    </row>
  </sheetData>
  <mergeCells count="2">
    <mergeCell ref="A4:B4"/>
    <mergeCell ref="F4:G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38716-A613-47D4-947A-F07DD39E99C6}">
  <dimension ref="A1:E21"/>
  <sheetViews>
    <sheetView showGridLines="0" workbookViewId="0"/>
  </sheetViews>
  <sheetFormatPr baseColWidth="10" defaultRowHeight="14.4" x14ac:dyDescent="0.3"/>
  <cols>
    <col min="3" max="3" width="38.33203125" customWidth="1"/>
  </cols>
  <sheetData>
    <row r="1" spans="1:5" ht="25.8" x14ac:dyDescent="0.5">
      <c r="A1" s="281" t="s">
        <v>607</v>
      </c>
    </row>
    <row r="3" spans="1:5" x14ac:dyDescent="0.3">
      <c r="A3" s="71"/>
    </row>
    <row r="4" spans="1:5" x14ac:dyDescent="0.3">
      <c r="A4" s="475" t="s">
        <v>453</v>
      </c>
      <c r="B4" s="475"/>
      <c r="C4" s="151"/>
      <c r="D4" s="475" t="s">
        <v>455</v>
      </c>
      <c r="E4" s="475"/>
    </row>
    <row r="5" spans="1:5" x14ac:dyDescent="0.3">
      <c r="A5" s="152">
        <v>44196</v>
      </c>
      <c r="B5" s="378">
        <v>44561</v>
      </c>
      <c r="C5" s="287" t="s">
        <v>511</v>
      </c>
      <c r="D5" s="378">
        <v>44561</v>
      </c>
      <c r="E5" s="152">
        <v>44196</v>
      </c>
    </row>
    <row r="6" spans="1:5" x14ac:dyDescent="0.3">
      <c r="A6" s="153">
        <v>192</v>
      </c>
      <c r="B6" s="328">
        <v>111.514409</v>
      </c>
      <c r="C6" s="154" t="s">
        <v>527</v>
      </c>
      <c r="D6" s="379">
        <v>202.90274299999987</v>
      </c>
      <c r="E6" s="155">
        <v>240.67377400000001</v>
      </c>
    </row>
    <row r="7" spans="1:5" x14ac:dyDescent="0.3">
      <c r="A7" s="155">
        <v>768.78387399999997</v>
      </c>
      <c r="B7" s="379">
        <v>579.66445700000008</v>
      </c>
      <c r="C7" s="154" t="s">
        <v>528</v>
      </c>
      <c r="D7" s="379">
        <v>579.66445700000008</v>
      </c>
      <c r="E7" s="155">
        <v>769.003874</v>
      </c>
    </row>
    <row r="8" spans="1:5" x14ac:dyDescent="0.3">
      <c r="A8" s="156">
        <v>960.78387399999997</v>
      </c>
      <c r="B8" s="337">
        <v>691.17886599999997</v>
      </c>
      <c r="C8" s="157" t="s">
        <v>529</v>
      </c>
      <c r="D8" s="337">
        <v>782.56719999999996</v>
      </c>
      <c r="E8" s="156">
        <v>1009.4576479999999</v>
      </c>
    </row>
    <row r="9" spans="1:5" x14ac:dyDescent="0.3">
      <c r="A9" s="158">
        <v>0</v>
      </c>
      <c r="B9" s="380">
        <v>0</v>
      </c>
      <c r="C9" s="154" t="s">
        <v>513</v>
      </c>
      <c r="D9" s="381">
        <v>0</v>
      </c>
      <c r="E9" s="158">
        <v>0</v>
      </c>
    </row>
    <row r="10" spans="1:5" x14ac:dyDescent="0.3">
      <c r="A10" s="159">
        <v>7.5</v>
      </c>
      <c r="B10" s="381">
        <v>5.4897799999999997</v>
      </c>
      <c r="C10" s="155" t="s">
        <v>514</v>
      </c>
      <c r="D10" s="381">
        <v>5.4897799999999997</v>
      </c>
      <c r="E10" s="159">
        <v>7.5</v>
      </c>
    </row>
    <row r="11" spans="1:5" x14ac:dyDescent="0.3">
      <c r="A11" s="159">
        <v>14.54</v>
      </c>
      <c r="B11" s="381">
        <v>12.459083</v>
      </c>
      <c r="C11" s="155" t="s">
        <v>515</v>
      </c>
      <c r="D11" s="381">
        <v>12.459083</v>
      </c>
      <c r="E11" s="159">
        <v>14.54</v>
      </c>
    </row>
    <row r="12" spans="1:5" x14ac:dyDescent="0.3">
      <c r="A12" s="159">
        <v>309</v>
      </c>
      <c r="B12" s="381">
        <v>191.969483</v>
      </c>
      <c r="C12" s="155" t="s">
        <v>516</v>
      </c>
      <c r="D12" s="381">
        <v>191.969483</v>
      </c>
      <c r="E12" s="159">
        <v>309</v>
      </c>
    </row>
    <row r="13" spans="1:5" x14ac:dyDescent="0.3">
      <c r="A13" s="159">
        <v>32</v>
      </c>
      <c r="B13" s="381">
        <v>29.336939999999998</v>
      </c>
      <c r="C13" s="155" t="s">
        <v>517</v>
      </c>
      <c r="D13" s="381">
        <v>29.336939999999998</v>
      </c>
      <c r="E13" s="159">
        <v>32</v>
      </c>
    </row>
    <row r="14" spans="1:5" x14ac:dyDescent="0.3">
      <c r="A14" s="159">
        <v>316</v>
      </c>
      <c r="B14" s="381">
        <v>241.15563</v>
      </c>
      <c r="C14" s="155" t="s">
        <v>518</v>
      </c>
      <c r="D14" s="381">
        <v>241.15563</v>
      </c>
      <c r="E14" s="159">
        <v>316</v>
      </c>
    </row>
    <row r="15" spans="1:5" x14ac:dyDescent="0.3">
      <c r="A15" s="159">
        <v>3</v>
      </c>
      <c r="B15" s="381">
        <v>3.3591449999999998</v>
      </c>
      <c r="C15" s="155" t="s">
        <v>519</v>
      </c>
      <c r="D15" s="381">
        <v>3.3591449999999998</v>
      </c>
      <c r="E15" s="159">
        <v>3</v>
      </c>
    </row>
    <row r="16" spans="1:5" x14ac:dyDescent="0.3">
      <c r="A16" s="159">
        <v>42</v>
      </c>
      <c r="B16" s="381">
        <v>24.387104000000001</v>
      </c>
      <c r="C16" s="155" t="s">
        <v>520</v>
      </c>
      <c r="D16" s="381">
        <v>24.387104000000001</v>
      </c>
      <c r="E16" s="159">
        <v>42</v>
      </c>
    </row>
    <row r="17" spans="1:5" x14ac:dyDescent="0.3">
      <c r="A17" s="159">
        <v>6.2679999999999998</v>
      </c>
      <c r="B17" s="381">
        <v>7.8548809999999998</v>
      </c>
      <c r="C17" s="155" t="s">
        <v>521</v>
      </c>
      <c r="D17" s="381">
        <v>7.8548809999999998</v>
      </c>
      <c r="E17" s="159">
        <v>6.2679999999999998</v>
      </c>
    </row>
    <row r="18" spans="1:5" x14ac:dyDescent="0.3">
      <c r="A18" s="159">
        <v>0</v>
      </c>
      <c r="B18" s="381">
        <v>0</v>
      </c>
      <c r="C18" s="155" t="s">
        <v>522</v>
      </c>
      <c r="D18" s="381">
        <v>0</v>
      </c>
      <c r="E18" s="159">
        <v>0</v>
      </c>
    </row>
    <row r="19" spans="1:5" x14ac:dyDescent="0.3">
      <c r="A19" s="159">
        <v>35</v>
      </c>
      <c r="B19" s="381">
        <v>62.151387999999997</v>
      </c>
      <c r="C19" s="155" t="s">
        <v>523</v>
      </c>
      <c r="D19" s="381">
        <v>62.151387999999997</v>
      </c>
      <c r="E19" s="159">
        <v>35</v>
      </c>
    </row>
    <row r="20" spans="1:5" x14ac:dyDescent="0.3">
      <c r="A20" s="159">
        <v>3.3</v>
      </c>
      <c r="B20" s="381">
        <v>1.501023</v>
      </c>
      <c r="C20" s="155" t="s">
        <v>524</v>
      </c>
      <c r="D20" s="381">
        <v>1.501023</v>
      </c>
      <c r="E20" s="159">
        <v>3.3</v>
      </c>
    </row>
    <row r="21" spans="1:5" x14ac:dyDescent="0.3">
      <c r="A21" s="156">
        <v>768.60799999999995</v>
      </c>
      <c r="B21" s="337">
        <v>579.66445700000008</v>
      </c>
      <c r="C21" s="157" t="s">
        <v>500</v>
      </c>
      <c r="D21" s="337">
        <v>579.66445700000008</v>
      </c>
      <c r="E21" s="156">
        <v>768.60799999999995</v>
      </c>
    </row>
  </sheetData>
  <mergeCells count="2">
    <mergeCell ref="A4:B4"/>
    <mergeCell ref="D4:E4"/>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1D775-92CB-4EBE-B2C4-18CE758740A2}">
  <dimension ref="A1:E8"/>
  <sheetViews>
    <sheetView showGridLines="0" workbookViewId="0"/>
  </sheetViews>
  <sheetFormatPr baseColWidth="10" defaultRowHeight="14.4" x14ac:dyDescent="0.3"/>
  <cols>
    <col min="1" max="1" width="15.77734375" customWidth="1"/>
    <col min="2" max="2" width="13.33203125" customWidth="1"/>
    <col min="3" max="3" width="41.5546875" customWidth="1"/>
    <col min="4" max="4" width="13.21875" customWidth="1"/>
    <col min="5" max="5" width="15.21875" customWidth="1"/>
  </cols>
  <sheetData>
    <row r="1" spans="1:5" ht="25.8" x14ac:dyDescent="0.5">
      <c r="A1" s="281" t="s">
        <v>223</v>
      </c>
    </row>
    <row r="4" spans="1:5" x14ac:dyDescent="0.3">
      <c r="A4" s="472" t="s">
        <v>453</v>
      </c>
      <c r="B4" s="472"/>
      <c r="C4" s="143"/>
      <c r="D4" s="472" t="s">
        <v>455</v>
      </c>
      <c r="E4" s="472"/>
    </row>
    <row r="5" spans="1:5" ht="15" thickBot="1" x14ac:dyDescent="0.35">
      <c r="A5" s="150">
        <v>44196</v>
      </c>
      <c r="B5" s="336">
        <v>44561</v>
      </c>
      <c r="C5" s="288" t="s">
        <v>511</v>
      </c>
      <c r="D5" s="336">
        <v>44561</v>
      </c>
      <c r="E5" s="150">
        <v>44196</v>
      </c>
    </row>
    <row r="6" spans="1:5" x14ac:dyDescent="0.3">
      <c r="A6" s="147">
        <v>201</v>
      </c>
      <c r="B6" s="328">
        <v>221</v>
      </c>
      <c r="C6" s="147" t="s">
        <v>538</v>
      </c>
      <c r="D6" s="328">
        <v>339</v>
      </c>
      <c r="E6" s="147">
        <v>229</v>
      </c>
    </row>
    <row r="7" spans="1:5" ht="15" thickBot="1" x14ac:dyDescent="0.35">
      <c r="A7" s="171">
        <v>50</v>
      </c>
      <c r="B7" s="352">
        <v>49</v>
      </c>
      <c r="C7" s="171" t="s">
        <v>539</v>
      </c>
      <c r="D7" s="352">
        <v>55</v>
      </c>
      <c r="E7" s="171">
        <v>50</v>
      </c>
    </row>
    <row r="8" spans="1:5" ht="15" thickBot="1" x14ac:dyDescent="0.35">
      <c r="A8" s="289">
        <v>251</v>
      </c>
      <c r="B8" s="353">
        <v>269</v>
      </c>
      <c r="C8" s="289" t="s">
        <v>540</v>
      </c>
      <c r="D8" s="353">
        <v>394</v>
      </c>
      <c r="E8" s="289">
        <v>279</v>
      </c>
    </row>
  </sheetData>
  <mergeCells count="2">
    <mergeCell ref="A4:B4"/>
    <mergeCell ref="D4:E4"/>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BDE33-4B88-4FC5-B113-238D3B2AD8B8}">
  <dimension ref="A1:F17"/>
  <sheetViews>
    <sheetView showGridLines="0" zoomScaleNormal="100" workbookViewId="0"/>
  </sheetViews>
  <sheetFormatPr baseColWidth="10" defaultRowHeight="14.4" x14ac:dyDescent="0.3"/>
  <cols>
    <col min="1" max="1" width="7.77734375" style="51" customWidth="1"/>
    <col min="2" max="2" width="47.21875" customWidth="1"/>
    <col min="3" max="3" width="20.77734375" customWidth="1"/>
    <col min="4" max="6" width="20.88671875" customWidth="1"/>
  </cols>
  <sheetData>
    <row r="1" spans="1:6" ht="25.8" x14ac:dyDescent="0.5">
      <c r="A1" s="364" t="s">
        <v>224</v>
      </c>
    </row>
    <row r="2" spans="1:6" s="92" customFormat="1" ht="15" customHeight="1" x14ac:dyDescent="0.5">
      <c r="A2" s="369"/>
    </row>
    <row r="3" spans="1:6" s="92" customFormat="1" ht="15" customHeight="1" x14ac:dyDescent="0.5">
      <c r="A3" s="369"/>
    </row>
    <row r="4" spans="1:6" ht="14.4" customHeight="1" x14ac:dyDescent="0.3">
      <c r="A4" s="446" t="s">
        <v>511</v>
      </c>
      <c r="B4" s="446"/>
      <c r="C4" s="476" t="s">
        <v>181</v>
      </c>
      <c r="D4" s="477" t="s">
        <v>182</v>
      </c>
      <c r="E4" s="480" t="s">
        <v>183</v>
      </c>
      <c r="F4" s="480" t="s">
        <v>184</v>
      </c>
    </row>
    <row r="5" spans="1:6" ht="14.4" customHeight="1" x14ac:dyDescent="0.3">
      <c r="A5" s="446"/>
      <c r="B5" s="446"/>
      <c r="C5" s="476"/>
      <c r="D5" s="478"/>
      <c r="E5" s="481"/>
      <c r="F5" s="481"/>
    </row>
    <row r="6" spans="1:6" x14ac:dyDescent="0.3">
      <c r="A6" s="446"/>
      <c r="B6" s="446"/>
      <c r="C6" s="476"/>
      <c r="D6" s="479"/>
      <c r="E6" s="482"/>
      <c r="F6" s="482"/>
    </row>
    <row r="7" spans="1:6" ht="14.4" customHeight="1" x14ac:dyDescent="0.3">
      <c r="A7" s="446"/>
      <c r="B7" s="446"/>
      <c r="C7" s="28" t="s">
        <v>143</v>
      </c>
      <c r="D7" s="28" t="s">
        <v>186</v>
      </c>
      <c r="E7" s="28" t="s">
        <v>188</v>
      </c>
      <c r="F7" s="28" t="s">
        <v>190</v>
      </c>
    </row>
    <row r="8" spans="1:6" x14ac:dyDescent="0.3">
      <c r="A8" s="31" t="s">
        <v>143</v>
      </c>
      <c r="B8" s="29" t="s">
        <v>191</v>
      </c>
      <c r="C8" s="296">
        <v>47719.810511399999</v>
      </c>
      <c r="D8" s="298"/>
      <c r="E8" s="297">
        <v>96435.302294169946</v>
      </c>
      <c r="F8" s="298"/>
    </row>
    <row r="9" spans="1:6" x14ac:dyDescent="0.3">
      <c r="A9" s="28" t="s">
        <v>185</v>
      </c>
      <c r="B9" s="26" t="s">
        <v>192</v>
      </c>
      <c r="C9" s="293">
        <v>0</v>
      </c>
      <c r="D9" s="293">
        <v>0</v>
      </c>
      <c r="E9" s="292">
        <v>1124.2881593099999</v>
      </c>
      <c r="F9" s="293">
        <v>0</v>
      </c>
    </row>
    <row r="10" spans="1:6" x14ac:dyDescent="0.3">
      <c r="A10" s="28" t="s">
        <v>186</v>
      </c>
      <c r="B10" s="26" t="s">
        <v>193</v>
      </c>
      <c r="C10" s="293">
        <v>0</v>
      </c>
      <c r="D10" s="293">
        <v>0</v>
      </c>
      <c r="E10" s="292">
        <v>21737.19434002</v>
      </c>
      <c r="F10" s="291">
        <v>21973.154755165513</v>
      </c>
    </row>
    <row r="11" spans="1:6" x14ac:dyDescent="0.3">
      <c r="A11" s="28" t="s">
        <v>187</v>
      </c>
      <c r="B11" s="27" t="s">
        <v>194</v>
      </c>
      <c r="C11" s="293">
        <v>0</v>
      </c>
      <c r="D11" s="293">
        <v>0</v>
      </c>
      <c r="E11" s="292">
        <v>13705.390846</v>
      </c>
      <c r="F11" s="291">
        <v>13941.35126114551</v>
      </c>
    </row>
    <row r="12" spans="1:6" x14ac:dyDescent="0.3">
      <c r="A12" s="28" t="s">
        <v>188</v>
      </c>
      <c r="B12" s="27" t="s">
        <v>195</v>
      </c>
      <c r="C12" s="293">
        <v>0</v>
      </c>
      <c r="D12" s="293">
        <v>0</v>
      </c>
      <c r="E12" s="294">
        <v>0</v>
      </c>
      <c r="F12" s="293">
        <v>0</v>
      </c>
    </row>
    <row r="13" spans="1:6" x14ac:dyDescent="0.3">
      <c r="A13" s="28" t="s">
        <v>196</v>
      </c>
      <c r="B13" s="27" t="s">
        <v>197</v>
      </c>
      <c r="C13" s="293">
        <v>0</v>
      </c>
      <c r="D13" s="293">
        <v>0</v>
      </c>
      <c r="E13" s="292">
        <v>8031.8034940200005</v>
      </c>
      <c r="F13" s="291">
        <v>8031.8034940200005</v>
      </c>
    </row>
    <row r="14" spans="1:6" x14ac:dyDescent="0.3">
      <c r="A14" s="28" t="s">
        <v>189</v>
      </c>
      <c r="B14" s="27" t="s">
        <v>198</v>
      </c>
      <c r="C14" s="293">
        <v>0</v>
      </c>
      <c r="D14" s="293">
        <v>0</v>
      </c>
      <c r="E14" s="294">
        <v>0</v>
      </c>
      <c r="F14" s="293">
        <v>0</v>
      </c>
    </row>
    <row r="15" spans="1:6" x14ac:dyDescent="0.3">
      <c r="A15" s="28" t="s">
        <v>190</v>
      </c>
      <c r="B15" s="27" t="s">
        <v>199</v>
      </c>
      <c r="C15" s="293">
        <v>0</v>
      </c>
      <c r="D15" s="293">
        <v>0</v>
      </c>
      <c r="E15" s="294">
        <v>0</v>
      </c>
      <c r="F15" s="293">
        <v>0</v>
      </c>
    </row>
    <row r="16" spans="1:6" x14ac:dyDescent="0.3">
      <c r="A16" s="262">
        <v>120</v>
      </c>
      <c r="B16" s="26" t="s">
        <v>200</v>
      </c>
      <c r="C16" s="160">
        <v>47719.810511399999</v>
      </c>
      <c r="D16" s="299"/>
      <c r="E16" s="290">
        <v>73573.819794839947</v>
      </c>
      <c r="F16" s="299"/>
    </row>
    <row r="17" spans="5:5" x14ac:dyDescent="0.3">
      <c r="E17" s="71"/>
    </row>
  </sheetData>
  <mergeCells count="5">
    <mergeCell ref="A4:B7"/>
    <mergeCell ref="C4:C6"/>
    <mergeCell ref="D4:D6"/>
    <mergeCell ref="E4:E6"/>
    <mergeCell ref="F4:F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FABB0-2F24-4305-91A6-AF54E8736222}">
  <sheetPr>
    <pageSetUpPr fitToPage="1"/>
  </sheetPr>
  <dimension ref="A1:M68"/>
  <sheetViews>
    <sheetView showGridLines="0" workbookViewId="0"/>
  </sheetViews>
  <sheetFormatPr baseColWidth="10" defaultRowHeight="14.4" x14ac:dyDescent="0.3"/>
  <cols>
    <col min="1" max="1" width="14.77734375" customWidth="1"/>
    <col min="5" max="5" width="42.88671875" customWidth="1"/>
    <col min="6" max="6" width="11.5546875" customWidth="1"/>
  </cols>
  <sheetData>
    <row r="1" spans="1:13" ht="25.8" x14ac:dyDescent="0.5">
      <c r="A1" s="280" t="s">
        <v>213</v>
      </c>
    </row>
    <row r="2" spans="1:13" x14ac:dyDescent="0.3">
      <c r="A2" s="71"/>
      <c r="B2" s="71"/>
      <c r="C2" s="71"/>
      <c r="D2" s="71"/>
      <c r="E2" s="71"/>
      <c r="F2" s="71"/>
      <c r="G2" s="71"/>
      <c r="H2" s="71"/>
      <c r="I2" s="71"/>
      <c r="J2" s="71"/>
      <c r="K2" s="71"/>
      <c r="L2" s="71"/>
      <c r="M2" s="71"/>
    </row>
    <row r="3" spans="1:13" s="38" customFormat="1" x14ac:dyDescent="0.3">
      <c r="A3" s="71"/>
      <c r="B3" s="71"/>
      <c r="C3" s="71"/>
      <c r="D3" s="71"/>
      <c r="E3" s="71"/>
      <c r="F3" s="71"/>
      <c r="G3" s="71"/>
      <c r="H3" s="71"/>
      <c r="I3" s="71"/>
      <c r="J3" s="71"/>
      <c r="K3" s="71"/>
      <c r="L3" s="71"/>
      <c r="M3" s="71"/>
    </row>
    <row r="4" spans="1:13" x14ac:dyDescent="0.3">
      <c r="A4" s="414" t="s">
        <v>453</v>
      </c>
      <c r="B4" s="414"/>
      <c r="C4" s="95"/>
      <c r="D4" s="118" t="s">
        <v>511</v>
      </c>
      <c r="E4" s="96"/>
      <c r="F4" s="415" t="s">
        <v>455</v>
      </c>
      <c r="G4" s="415"/>
    </row>
    <row r="5" spans="1:13" ht="15" thickBot="1" x14ac:dyDescent="0.35">
      <c r="A5" s="97">
        <v>44196</v>
      </c>
      <c r="B5" s="300">
        <v>44561</v>
      </c>
      <c r="C5" s="98"/>
      <c r="D5" s="98"/>
      <c r="E5" s="98"/>
      <c r="F5" s="300">
        <v>44561</v>
      </c>
      <c r="G5" s="97">
        <v>44196</v>
      </c>
    </row>
    <row r="6" spans="1:13" x14ac:dyDescent="0.3">
      <c r="A6" s="99"/>
      <c r="B6" s="301"/>
      <c r="C6" s="99"/>
      <c r="D6" s="100"/>
      <c r="E6" s="100"/>
      <c r="F6" s="301"/>
      <c r="G6" s="100"/>
    </row>
    <row r="7" spans="1:13" x14ac:dyDescent="0.3">
      <c r="A7" s="101">
        <v>4.4999999999999998E-2</v>
      </c>
      <c r="B7" s="302">
        <v>4.4999999999999998E-2</v>
      </c>
      <c r="C7" s="95"/>
      <c r="D7" s="102" t="s">
        <v>456</v>
      </c>
      <c r="E7" s="102"/>
      <c r="F7" s="302">
        <v>4.4999999999999998E-2</v>
      </c>
      <c r="G7" s="101">
        <v>4.4999999999999998E-2</v>
      </c>
    </row>
    <row r="8" spans="1:13" x14ac:dyDescent="0.3">
      <c r="A8" s="101">
        <v>2.5000000000000001E-2</v>
      </c>
      <c r="B8" s="302">
        <v>2.5000000000000001E-2</v>
      </c>
      <c r="C8" s="95"/>
      <c r="D8" s="102" t="s">
        <v>457</v>
      </c>
      <c r="E8" s="102"/>
      <c r="F8" s="302">
        <v>2.5000000000000001E-2</v>
      </c>
      <c r="G8" s="101">
        <v>2.5000000000000001E-2</v>
      </c>
    </row>
    <row r="9" spans="1:13" x14ac:dyDescent="0.3">
      <c r="A9" s="101">
        <v>0.03</v>
      </c>
      <c r="B9" s="302">
        <v>0.03</v>
      </c>
      <c r="C9" s="95"/>
      <c r="D9" s="102" t="s">
        <v>458</v>
      </c>
      <c r="E9" s="102"/>
      <c r="F9" s="302">
        <v>0.03</v>
      </c>
      <c r="G9" s="101">
        <v>0.03</v>
      </c>
    </row>
    <row r="10" spans="1:13" x14ac:dyDescent="0.3">
      <c r="A10" s="101">
        <v>0.01</v>
      </c>
      <c r="B10" s="302">
        <v>0.01</v>
      </c>
      <c r="C10" s="95"/>
      <c r="D10" s="102" t="s">
        <v>459</v>
      </c>
      <c r="E10" s="102"/>
      <c r="F10" s="302">
        <v>0.01</v>
      </c>
      <c r="G10" s="101">
        <v>0.01</v>
      </c>
    </row>
    <row r="11" spans="1:13" x14ac:dyDescent="0.3">
      <c r="A11" s="101">
        <v>0.02</v>
      </c>
      <c r="B11" s="302">
        <v>0.02</v>
      </c>
      <c r="C11" s="95"/>
      <c r="D11" s="102" t="s">
        <v>460</v>
      </c>
      <c r="E11" s="102"/>
      <c r="F11" s="302">
        <v>0.02</v>
      </c>
      <c r="G11" s="101">
        <v>0.02</v>
      </c>
    </row>
    <row r="12" spans="1:13" x14ac:dyDescent="0.3">
      <c r="A12" s="101">
        <v>0.13</v>
      </c>
      <c r="B12" s="302">
        <v>0.13</v>
      </c>
      <c r="C12" s="95"/>
      <c r="D12" s="102" t="s">
        <v>461</v>
      </c>
      <c r="E12" s="102"/>
      <c r="F12" s="302">
        <v>0.13</v>
      </c>
      <c r="G12" s="101">
        <v>0.13</v>
      </c>
    </row>
    <row r="13" spans="1:13" x14ac:dyDescent="0.3">
      <c r="A13" s="101">
        <v>0.14500000000000002</v>
      </c>
      <c r="B13" s="302">
        <v>0.14500000000000002</v>
      </c>
      <c r="C13" s="95"/>
      <c r="D13" s="102" t="s">
        <v>462</v>
      </c>
      <c r="E13" s="102"/>
      <c r="F13" s="302">
        <v>0.14500000000000002</v>
      </c>
      <c r="G13" s="101">
        <v>0.14500000000000002</v>
      </c>
    </row>
    <row r="14" spans="1:13" x14ac:dyDescent="0.3">
      <c r="A14" s="101">
        <v>0.16500000000000001</v>
      </c>
      <c r="B14" s="302">
        <v>0.16500000000000001</v>
      </c>
      <c r="C14" s="95"/>
      <c r="D14" s="102" t="s">
        <v>463</v>
      </c>
      <c r="E14" s="102"/>
      <c r="F14" s="302">
        <v>0.16500000000000001</v>
      </c>
      <c r="G14" s="101">
        <v>0.16500000000000001</v>
      </c>
    </row>
    <row r="15" spans="1:13" x14ac:dyDescent="0.3">
      <c r="A15" s="101"/>
      <c r="B15" s="302"/>
      <c r="C15" s="95"/>
      <c r="D15" s="102"/>
      <c r="E15" s="102"/>
      <c r="F15" s="302"/>
      <c r="G15" s="103"/>
    </row>
    <row r="16" spans="1:13" x14ac:dyDescent="0.3">
      <c r="A16" s="104">
        <v>8400.6</v>
      </c>
      <c r="B16" s="303">
        <v>8438.0567699999992</v>
      </c>
      <c r="C16" s="95"/>
      <c r="D16" s="102" t="s">
        <v>461</v>
      </c>
      <c r="E16" s="102"/>
      <c r="F16" s="305">
        <v>10308.289328999999</v>
      </c>
      <c r="G16" s="105">
        <v>10137.4</v>
      </c>
    </row>
    <row r="17" spans="1:7" x14ac:dyDescent="0.3">
      <c r="A17" s="104">
        <v>9369.9000000000015</v>
      </c>
      <c r="B17" s="303">
        <v>9411.6787050000003</v>
      </c>
      <c r="C17" s="95"/>
      <c r="D17" s="102" t="s">
        <v>462</v>
      </c>
      <c r="E17" s="102"/>
      <c r="F17" s="305">
        <v>11497.707328500001</v>
      </c>
      <c r="G17" s="105">
        <v>11307.100000000002</v>
      </c>
    </row>
    <row r="18" spans="1:7" x14ac:dyDescent="0.3">
      <c r="A18" s="104">
        <v>10662.300000000001</v>
      </c>
      <c r="B18" s="303">
        <v>10709.841284999999</v>
      </c>
      <c r="C18" s="95"/>
      <c r="D18" s="102" t="s">
        <v>463</v>
      </c>
      <c r="E18" s="102"/>
      <c r="F18" s="305">
        <v>13083.5979945</v>
      </c>
      <c r="G18" s="105">
        <v>12866.7</v>
      </c>
    </row>
    <row r="19" spans="1:7" x14ac:dyDescent="0.3">
      <c r="A19" s="96"/>
      <c r="B19" s="304"/>
      <c r="C19" s="106"/>
      <c r="D19" s="106"/>
      <c r="E19" s="106"/>
      <c r="F19" s="302"/>
      <c r="G19" s="96"/>
    </row>
    <row r="20" spans="1:7" x14ac:dyDescent="0.3">
      <c r="A20" s="104">
        <v>2245.3999999999996</v>
      </c>
      <c r="B20" s="303">
        <v>2977.5432300000011</v>
      </c>
      <c r="C20" s="95"/>
      <c r="D20" s="102" t="s">
        <v>464</v>
      </c>
      <c r="E20" s="102"/>
      <c r="F20" s="305">
        <v>2696.1106710000004</v>
      </c>
      <c r="G20" s="105">
        <v>2067.0718689999994</v>
      </c>
    </row>
    <row r="21" spans="1:7" x14ac:dyDescent="0.3">
      <c r="A21" s="104">
        <v>2351.0999999999985</v>
      </c>
      <c r="B21" s="303">
        <v>3339.9212950000001</v>
      </c>
      <c r="C21" s="95"/>
      <c r="D21" s="102" t="s">
        <v>465</v>
      </c>
      <c r="E21" s="102"/>
      <c r="F21" s="305">
        <v>2877.6926714999991</v>
      </c>
      <c r="G21" s="105">
        <v>2008.3718689999969</v>
      </c>
    </row>
    <row r="22" spans="1:7" x14ac:dyDescent="0.3">
      <c r="A22" s="104">
        <v>2558.6999999999989</v>
      </c>
      <c r="B22" s="303">
        <v>3691.7587150000018</v>
      </c>
      <c r="C22" s="95"/>
      <c r="D22" s="102" t="s">
        <v>466</v>
      </c>
      <c r="E22" s="102"/>
      <c r="F22" s="305">
        <v>2990.8020054999997</v>
      </c>
      <c r="G22" s="105">
        <v>1997.7718689999983</v>
      </c>
    </row>
    <row r="23" spans="1:7" x14ac:dyDescent="0.3">
      <c r="A23" s="96"/>
      <c r="B23" s="96"/>
      <c r="C23" s="96"/>
      <c r="D23" s="96"/>
      <c r="E23" s="96"/>
      <c r="F23" s="96"/>
      <c r="G23" s="96"/>
    </row>
    <row r="24" spans="1:7" x14ac:dyDescent="0.3">
      <c r="A24" s="96"/>
      <c r="B24" s="96"/>
      <c r="C24" s="96"/>
      <c r="D24" s="96"/>
      <c r="E24" s="96"/>
      <c r="F24" s="96"/>
      <c r="G24" s="96"/>
    </row>
    <row r="25" spans="1:7" x14ac:dyDescent="0.3">
      <c r="A25" s="96"/>
      <c r="B25" s="96"/>
      <c r="C25" s="96"/>
      <c r="D25" s="96"/>
      <c r="E25" s="96"/>
      <c r="F25" s="96"/>
      <c r="G25" s="96"/>
    </row>
    <row r="26" spans="1:7" x14ac:dyDescent="0.3">
      <c r="A26" s="416" t="s">
        <v>453</v>
      </c>
      <c r="B26" s="416"/>
      <c r="C26" s="416"/>
      <c r="D26" s="119" t="s">
        <v>511</v>
      </c>
      <c r="E26" s="96"/>
      <c r="F26" s="415" t="s">
        <v>455</v>
      </c>
      <c r="G26" s="415"/>
    </row>
    <row r="27" spans="1:7" ht="15" thickBot="1" x14ac:dyDescent="0.35">
      <c r="A27" s="107">
        <v>44196</v>
      </c>
      <c r="B27" s="306">
        <v>44561</v>
      </c>
      <c r="C27" s="98"/>
      <c r="D27" s="98"/>
      <c r="E27" s="98"/>
      <c r="F27" s="315">
        <v>44561</v>
      </c>
      <c r="G27" s="107">
        <v>44196</v>
      </c>
    </row>
    <row r="28" spans="1:7" x14ac:dyDescent="0.3">
      <c r="A28" s="108"/>
      <c r="B28" s="307"/>
      <c r="C28" s="95"/>
      <c r="D28" s="95"/>
      <c r="E28" s="95"/>
      <c r="F28" s="307"/>
      <c r="G28" s="108"/>
    </row>
    <row r="29" spans="1:7" x14ac:dyDescent="0.3">
      <c r="A29" s="109">
        <v>12136</v>
      </c>
      <c r="B29" s="308">
        <v>13278</v>
      </c>
      <c r="C29" s="109"/>
      <c r="D29" s="109" t="s">
        <v>467</v>
      </c>
      <c r="E29" s="109"/>
      <c r="F29" s="308">
        <v>14941</v>
      </c>
      <c r="G29" s="109">
        <v>13752</v>
      </c>
    </row>
    <row r="30" spans="1:7" x14ac:dyDescent="0.3">
      <c r="A30" s="110"/>
      <c r="B30" s="305"/>
      <c r="C30" s="111"/>
      <c r="D30" s="112" t="s">
        <v>205</v>
      </c>
      <c r="E30" s="111"/>
      <c r="F30" s="305"/>
      <c r="G30" s="110"/>
    </row>
    <row r="31" spans="1:7" x14ac:dyDescent="0.3">
      <c r="A31" s="110">
        <v>-1075</v>
      </c>
      <c r="B31" s="305">
        <v>-1335</v>
      </c>
      <c r="C31" s="111"/>
      <c r="D31" s="111" t="s">
        <v>468</v>
      </c>
      <c r="E31" s="111"/>
      <c r="F31" s="305">
        <v>-1371</v>
      </c>
      <c r="G31" s="110">
        <v>-1111</v>
      </c>
    </row>
    <row r="32" spans="1:7" x14ac:dyDescent="0.3">
      <c r="A32" s="110">
        <v>-219</v>
      </c>
      <c r="B32" s="305">
        <v>-271</v>
      </c>
      <c r="C32" s="111"/>
      <c r="D32" s="111" t="s">
        <v>469</v>
      </c>
      <c r="E32" s="111"/>
      <c r="F32" s="305">
        <v>-271</v>
      </c>
      <c r="G32" s="110">
        <v>-219.29521600000001</v>
      </c>
    </row>
    <row r="33" spans="1:7" x14ac:dyDescent="0.3">
      <c r="A33" s="110">
        <v>-41</v>
      </c>
      <c r="B33" s="305">
        <v>-54</v>
      </c>
      <c r="C33" s="111"/>
      <c r="D33" s="111" t="s">
        <v>470</v>
      </c>
      <c r="E33" s="111"/>
      <c r="F33" s="305">
        <v>-61.4</v>
      </c>
      <c r="G33" s="110">
        <v>-48.130471</v>
      </c>
    </row>
    <row r="34" spans="1:7" x14ac:dyDescent="0.3">
      <c r="A34" s="110">
        <v>-42</v>
      </c>
      <c r="B34" s="305">
        <v>-43.4</v>
      </c>
      <c r="C34" s="111"/>
      <c r="D34" s="111" t="s">
        <v>471</v>
      </c>
      <c r="E34" s="111"/>
      <c r="F34" s="305">
        <v>-29.2</v>
      </c>
      <c r="G34" s="110">
        <v>-31.434636999999999</v>
      </c>
    </row>
    <row r="35" spans="1:7" x14ac:dyDescent="0.3">
      <c r="A35" s="110">
        <v>-113</v>
      </c>
      <c r="B35" s="305">
        <v>-159</v>
      </c>
      <c r="C35" s="111"/>
      <c r="D35" s="111" t="s">
        <v>472</v>
      </c>
      <c r="E35" s="111"/>
      <c r="F35" s="305">
        <v>-204</v>
      </c>
      <c r="G35" s="110">
        <v>-137.66780699999998</v>
      </c>
    </row>
    <row r="36" spans="1:7" x14ac:dyDescent="0.3">
      <c r="A36" s="109">
        <v>10646</v>
      </c>
      <c r="B36" s="308">
        <v>11415.6</v>
      </c>
      <c r="C36" s="109"/>
      <c r="D36" s="109" t="s">
        <v>473</v>
      </c>
      <c r="E36" s="109"/>
      <c r="F36" s="308">
        <v>13004.4</v>
      </c>
      <c r="G36" s="109">
        <v>12204.471868999999</v>
      </c>
    </row>
    <row r="37" spans="1:7" x14ac:dyDescent="0.3">
      <c r="A37" s="110"/>
      <c r="B37" s="305"/>
      <c r="C37" s="111"/>
      <c r="D37" s="112" t="s">
        <v>474</v>
      </c>
      <c r="E37" s="111"/>
      <c r="F37" s="305">
        <v>0</v>
      </c>
      <c r="G37" s="110">
        <v>0</v>
      </c>
    </row>
    <row r="38" spans="1:7" x14ac:dyDescent="0.3">
      <c r="A38" s="110">
        <v>1075</v>
      </c>
      <c r="B38" s="305">
        <v>1335</v>
      </c>
      <c r="C38" s="111"/>
      <c r="D38" s="111" t="s">
        <v>257</v>
      </c>
      <c r="E38" s="111"/>
      <c r="F38" s="305">
        <v>1371</v>
      </c>
      <c r="G38" s="110">
        <v>1111</v>
      </c>
    </row>
    <row r="39" spans="1:7" x14ac:dyDescent="0.3">
      <c r="A39" s="109">
        <v>11721</v>
      </c>
      <c r="B39" s="308">
        <v>12751.6</v>
      </c>
      <c r="C39" s="109"/>
      <c r="D39" s="109" t="s">
        <v>475</v>
      </c>
      <c r="E39" s="109"/>
      <c r="F39" s="308">
        <v>14375.4</v>
      </c>
      <c r="G39" s="109">
        <v>13315.471868999999</v>
      </c>
    </row>
    <row r="40" spans="1:7" x14ac:dyDescent="0.3">
      <c r="A40" s="110"/>
      <c r="B40" s="305"/>
      <c r="C40" s="111"/>
      <c r="D40" s="112" t="s">
        <v>476</v>
      </c>
      <c r="E40" s="111"/>
      <c r="F40" s="305"/>
      <c r="G40" s="110"/>
    </row>
    <row r="41" spans="1:7" x14ac:dyDescent="0.3">
      <c r="A41" s="110">
        <v>1600</v>
      </c>
      <c r="B41" s="305">
        <v>1650</v>
      </c>
      <c r="C41" s="111"/>
      <c r="D41" s="111" t="s">
        <v>258</v>
      </c>
      <c r="E41" s="111"/>
      <c r="F41" s="305">
        <v>1699</v>
      </c>
      <c r="G41" s="110">
        <v>1649</v>
      </c>
    </row>
    <row r="42" spans="1:7" x14ac:dyDescent="0.3">
      <c r="A42" s="113">
        <v>-100</v>
      </c>
      <c r="B42" s="309"/>
      <c r="C42" s="111"/>
      <c r="D42" s="111" t="s">
        <v>477</v>
      </c>
      <c r="E42" s="111"/>
      <c r="F42" s="309">
        <v>0</v>
      </c>
      <c r="G42" s="113">
        <v>-100</v>
      </c>
    </row>
    <row r="43" spans="1:7" x14ac:dyDescent="0.3">
      <c r="A43" s="114">
        <v>1500</v>
      </c>
      <c r="B43" s="308">
        <v>1650</v>
      </c>
      <c r="C43" s="109"/>
      <c r="D43" s="109" t="s">
        <v>478</v>
      </c>
      <c r="E43" s="109"/>
      <c r="F43" s="308">
        <v>1699</v>
      </c>
      <c r="G43" s="114">
        <v>1549</v>
      </c>
    </row>
    <row r="44" spans="1:7" x14ac:dyDescent="0.3">
      <c r="A44" s="110"/>
      <c r="B44" s="310"/>
      <c r="C44" s="111"/>
      <c r="D44" s="111"/>
      <c r="E44" s="111"/>
      <c r="F44" s="310"/>
      <c r="G44" s="110"/>
    </row>
    <row r="45" spans="1:7" x14ac:dyDescent="0.3">
      <c r="A45" s="114">
        <v>13221</v>
      </c>
      <c r="B45" s="308">
        <v>14401.6</v>
      </c>
      <c r="C45" s="109"/>
      <c r="D45" s="109" t="s">
        <v>479</v>
      </c>
      <c r="E45" s="109"/>
      <c r="F45" s="308">
        <v>16074.4</v>
      </c>
      <c r="G45" s="114">
        <v>14864.471868999999</v>
      </c>
    </row>
    <row r="46" spans="1:7" x14ac:dyDescent="0.3">
      <c r="A46" s="110"/>
      <c r="B46" s="310"/>
      <c r="C46" s="111"/>
      <c r="D46" s="111"/>
      <c r="E46" s="111"/>
      <c r="F46" s="310"/>
      <c r="G46" s="110"/>
    </row>
    <row r="47" spans="1:7" x14ac:dyDescent="0.3">
      <c r="A47" s="110"/>
      <c r="B47" s="310"/>
      <c r="C47" s="111"/>
      <c r="D47" s="413" t="s">
        <v>480</v>
      </c>
      <c r="E47" s="413"/>
      <c r="F47" s="310"/>
      <c r="G47" s="110"/>
    </row>
    <row r="48" spans="1:7" x14ac:dyDescent="0.3">
      <c r="A48" s="110">
        <v>25</v>
      </c>
      <c r="B48" s="305">
        <v>21.6</v>
      </c>
      <c r="C48" s="111"/>
      <c r="D48" s="111" t="s">
        <v>481</v>
      </c>
      <c r="E48" s="111"/>
      <c r="F48" s="305">
        <v>22.483000000000001</v>
      </c>
      <c r="G48" s="110">
        <v>25</v>
      </c>
    </row>
    <row r="49" spans="1:7" x14ac:dyDescent="0.3">
      <c r="A49" s="110">
        <v>1912.5</v>
      </c>
      <c r="B49" s="305">
        <v>981</v>
      </c>
      <c r="C49" s="111"/>
      <c r="D49" s="111" t="s">
        <v>482</v>
      </c>
      <c r="E49" s="111"/>
      <c r="F49" s="305">
        <v>388.29700000000003</v>
      </c>
      <c r="G49" s="110">
        <v>512.5</v>
      </c>
    </row>
    <row r="50" spans="1:7" x14ac:dyDescent="0.3">
      <c r="A50" s="110">
        <v>3824</v>
      </c>
      <c r="B50" s="305">
        <v>3136.5</v>
      </c>
      <c r="C50" s="111"/>
      <c r="D50" s="111" t="s">
        <v>483</v>
      </c>
      <c r="E50" s="111"/>
      <c r="F50" s="305">
        <v>4688.3419999999996</v>
      </c>
      <c r="G50" s="110">
        <v>5163.5</v>
      </c>
    </row>
    <row r="51" spans="1:7" x14ac:dyDescent="0.3">
      <c r="A51" s="110">
        <v>4786.5</v>
      </c>
      <c r="B51" s="305">
        <v>5258.9</v>
      </c>
      <c r="C51" s="111"/>
      <c r="D51" s="111" t="s">
        <v>484</v>
      </c>
      <c r="E51" s="111"/>
      <c r="F51" s="305">
        <v>8044.5060000000003</v>
      </c>
      <c r="G51" s="110">
        <v>7151</v>
      </c>
    </row>
    <row r="52" spans="1:7" x14ac:dyDescent="0.3">
      <c r="A52" s="110">
        <v>34598</v>
      </c>
      <c r="B52" s="305">
        <v>37797.599999999999</v>
      </c>
      <c r="C52" s="111"/>
      <c r="D52" s="111" t="s">
        <v>485</v>
      </c>
      <c r="E52" s="111"/>
      <c r="F52" s="305">
        <v>55290.111299999997</v>
      </c>
      <c r="G52" s="110">
        <v>51990.5</v>
      </c>
    </row>
    <row r="53" spans="1:7" x14ac:dyDescent="0.3">
      <c r="A53" s="110">
        <v>1025</v>
      </c>
      <c r="B53" s="305">
        <v>521.6</v>
      </c>
      <c r="C53" s="111"/>
      <c r="D53" s="111" t="s">
        <v>486</v>
      </c>
      <c r="E53" s="111"/>
      <c r="F53" s="305">
        <v>631.71500000000003</v>
      </c>
      <c r="G53" s="110">
        <v>1125</v>
      </c>
    </row>
    <row r="54" spans="1:7" x14ac:dyDescent="0.3">
      <c r="A54" s="110">
        <v>4075</v>
      </c>
      <c r="B54" s="305">
        <v>1822.9</v>
      </c>
      <c r="C54" s="111"/>
      <c r="D54" s="111" t="s">
        <v>487</v>
      </c>
      <c r="E54" s="111"/>
      <c r="F54" s="305">
        <v>1822.6790000000001</v>
      </c>
      <c r="G54" s="110">
        <v>4075</v>
      </c>
    </row>
    <row r="55" spans="1:7" x14ac:dyDescent="0.3">
      <c r="A55" s="110">
        <v>5611.5</v>
      </c>
      <c r="B55" s="305">
        <v>5933.7</v>
      </c>
      <c r="C55" s="111"/>
      <c r="D55" s="111" t="s">
        <v>488</v>
      </c>
      <c r="E55" s="111"/>
      <c r="F55" s="305">
        <v>1381.088</v>
      </c>
      <c r="G55" s="110">
        <v>1337.5</v>
      </c>
    </row>
    <row r="56" spans="1:7" x14ac:dyDescent="0.3">
      <c r="A56" s="110">
        <v>4812.5</v>
      </c>
      <c r="B56" s="305">
        <v>4898.6000000000004</v>
      </c>
      <c r="C56" s="111"/>
      <c r="D56" s="111" t="s">
        <v>489</v>
      </c>
      <c r="E56" s="111"/>
      <c r="F56" s="305">
        <v>1679.693</v>
      </c>
      <c r="G56" s="110">
        <v>1750</v>
      </c>
    </row>
    <row r="57" spans="1:7" x14ac:dyDescent="0.3">
      <c r="A57" s="110">
        <v>562.5</v>
      </c>
      <c r="B57" s="305">
        <v>650</v>
      </c>
      <c r="C57" s="111"/>
      <c r="D57" s="111" t="s">
        <v>490</v>
      </c>
      <c r="E57" s="111"/>
      <c r="F57" s="305">
        <v>699.7</v>
      </c>
      <c r="G57" s="110">
        <v>637.5</v>
      </c>
    </row>
    <row r="58" spans="1:7" x14ac:dyDescent="0.3">
      <c r="A58" s="109">
        <v>61232.5</v>
      </c>
      <c r="B58" s="311">
        <v>61022.399999999994</v>
      </c>
      <c r="C58" s="109"/>
      <c r="D58" s="109" t="s">
        <v>491</v>
      </c>
      <c r="E58" s="109"/>
      <c r="F58" s="311">
        <v>74648.614300000001</v>
      </c>
      <c r="G58" s="109">
        <v>73767.5</v>
      </c>
    </row>
    <row r="59" spans="1:7" x14ac:dyDescent="0.3">
      <c r="A59" s="115">
        <v>12.5</v>
      </c>
      <c r="B59" s="312">
        <v>0</v>
      </c>
      <c r="C59" s="112"/>
      <c r="D59" s="112" t="s">
        <v>492</v>
      </c>
      <c r="E59" s="112"/>
      <c r="F59" s="312">
        <v>0</v>
      </c>
      <c r="G59" s="115">
        <v>12.5</v>
      </c>
    </row>
    <row r="60" spans="1:7" x14ac:dyDescent="0.3">
      <c r="A60" s="115">
        <v>3350</v>
      </c>
      <c r="B60" s="312">
        <v>3877.9879999999998</v>
      </c>
      <c r="C60" s="112"/>
      <c r="D60" s="112" t="s">
        <v>493</v>
      </c>
      <c r="E60" s="112"/>
      <c r="F60" s="312">
        <v>4638.1779999999999</v>
      </c>
      <c r="G60" s="115">
        <v>4175</v>
      </c>
    </row>
    <row r="61" spans="1:7" x14ac:dyDescent="0.3">
      <c r="A61" s="115">
        <v>25</v>
      </c>
      <c r="B61" s="312">
        <v>7.7409999999999997</v>
      </c>
      <c r="C61" s="112"/>
      <c r="D61" s="112" t="s">
        <v>494</v>
      </c>
      <c r="E61" s="112"/>
      <c r="F61" s="312">
        <v>7.7409999999999997</v>
      </c>
      <c r="G61" s="115">
        <v>25</v>
      </c>
    </row>
    <row r="62" spans="1:7" x14ac:dyDescent="0.3">
      <c r="A62" s="109">
        <v>64620</v>
      </c>
      <c r="B62" s="311">
        <v>64908.128999999994</v>
      </c>
      <c r="C62" s="109"/>
      <c r="D62" s="109" t="s">
        <v>495</v>
      </c>
      <c r="E62" s="109"/>
      <c r="F62" s="311">
        <v>79294.533299999996</v>
      </c>
      <c r="G62" s="109">
        <v>77980</v>
      </c>
    </row>
    <row r="63" spans="1:7" x14ac:dyDescent="0.3">
      <c r="A63" s="110"/>
      <c r="B63" s="305"/>
      <c r="C63" s="111"/>
      <c r="D63" s="111"/>
      <c r="E63" s="111"/>
      <c r="F63" s="310"/>
      <c r="G63" s="110"/>
    </row>
    <row r="64" spans="1:7" x14ac:dyDescent="0.3">
      <c r="A64" s="116">
        <v>0.16474775611265863</v>
      </c>
      <c r="B64" s="313">
        <v>0.1758731945578034</v>
      </c>
      <c r="C64" s="117"/>
      <c r="D64" s="95" t="s">
        <v>496</v>
      </c>
      <c r="E64" s="117"/>
      <c r="F64" s="314">
        <v>0.16400121747106619</v>
      </c>
      <c r="G64" s="116">
        <v>0.15650771824826878</v>
      </c>
    </row>
    <row r="65" spans="1:7" x14ac:dyDescent="0.3">
      <c r="A65" s="116">
        <v>0.18138347260909934</v>
      </c>
      <c r="B65" s="314">
        <v>0.19650613263632974</v>
      </c>
      <c r="C65" s="95"/>
      <c r="D65" s="95" t="s">
        <v>497</v>
      </c>
      <c r="E65" s="95"/>
      <c r="F65" s="314">
        <v>0.18129118618571907</v>
      </c>
      <c r="G65" s="116">
        <v>0.17075496113105923</v>
      </c>
    </row>
    <row r="66" spans="1:7" x14ac:dyDescent="0.3">
      <c r="A66" s="116">
        <v>0.20459610027855155</v>
      </c>
      <c r="B66" s="314">
        <v>0.22187667741894088</v>
      </c>
      <c r="C66" s="95"/>
      <c r="D66" s="95" t="s">
        <v>498</v>
      </c>
      <c r="E66" s="95"/>
      <c r="F66" s="313">
        <v>0.2027176317336368</v>
      </c>
      <c r="G66" s="116">
        <v>0.19061902884072837</v>
      </c>
    </row>
    <row r="67" spans="1:7" x14ac:dyDescent="0.3">
      <c r="A67" s="116"/>
      <c r="B67" s="314"/>
      <c r="C67" s="95"/>
      <c r="D67" s="95"/>
      <c r="E67" s="95"/>
      <c r="F67" s="313"/>
      <c r="G67" s="116"/>
    </row>
    <row r="68" spans="1:7" x14ac:dyDescent="0.3">
      <c r="A68" s="116">
        <v>8.0500000000000002E-2</v>
      </c>
      <c r="B68" s="313">
        <v>8.8200000000000001E-2</v>
      </c>
      <c r="C68" s="95"/>
      <c r="D68" s="95" t="s">
        <v>499</v>
      </c>
      <c r="E68" s="95"/>
      <c r="F68" s="313">
        <v>9.4200000000000006E-2</v>
      </c>
      <c r="G68" s="116">
        <v>8.9200000000000002E-2</v>
      </c>
    </row>
  </sheetData>
  <mergeCells count="5">
    <mergeCell ref="D47:E47"/>
    <mergeCell ref="A4:B4"/>
    <mergeCell ref="F4:G4"/>
    <mergeCell ref="A26:C26"/>
    <mergeCell ref="F26:G26"/>
  </mergeCells>
  <pageMargins left="0.7" right="0.7" top="0.75" bottom="0.75" header="0.3" footer="0.3"/>
  <pageSetup paperSize="9" scale="7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D732F-E2DA-4424-984A-307B0F91B6D1}">
  <dimension ref="A1:D11"/>
  <sheetViews>
    <sheetView showGridLines="0" workbookViewId="0"/>
  </sheetViews>
  <sheetFormatPr baseColWidth="10" defaultRowHeight="14.4" x14ac:dyDescent="0.3"/>
  <cols>
    <col min="1" max="1" width="7.77734375" customWidth="1"/>
    <col min="2" max="2" width="45.5546875" customWidth="1"/>
    <col min="3" max="3" width="24.109375" customWidth="1"/>
    <col min="4" max="4" width="35.5546875" customWidth="1"/>
    <col min="7" max="7" width="19.88671875" customWidth="1"/>
    <col min="8" max="8" width="24.6640625" customWidth="1"/>
    <col min="9" max="9" width="29.44140625" customWidth="1"/>
  </cols>
  <sheetData>
    <row r="1" spans="1:4" ht="25.8" x14ac:dyDescent="0.5">
      <c r="A1" s="280" t="s">
        <v>226</v>
      </c>
      <c r="B1" s="54"/>
      <c r="C1" s="54"/>
      <c r="D1" s="54"/>
    </row>
    <row r="2" spans="1:4" ht="18" x14ac:dyDescent="0.3">
      <c r="A2" s="36"/>
      <c r="B2" s="36"/>
      <c r="C2" s="35"/>
      <c r="D2" s="35"/>
    </row>
    <row r="3" spans="1:4" s="92" customFormat="1" ht="14.4" customHeight="1" x14ac:dyDescent="0.3">
      <c r="A3" s="30"/>
      <c r="B3" s="30"/>
      <c r="C3" s="35"/>
      <c r="D3" s="35"/>
    </row>
    <row r="4" spans="1:4" x14ac:dyDescent="0.3">
      <c r="A4" s="446" t="s">
        <v>511</v>
      </c>
      <c r="B4" s="446"/>
      <c r="C4" s="446" t="s">
        <v>201</v>
      </c>
      <c r="D4" s="446" t="s">
        <v>202</v>
      </c>
    </row>
    <row r="5" spans="1:4" x14ac:dyDescent="0.3">
      <c r="A5" s="446"/>
      <c r="B5" s="446"/>
      <c r="C5" s="446"/>
      <c r="D5" s="446" t="s">
        <v>203</v>
      </c>
    </row>
    <row r="6" spans="1:4" x14ac:dyDescent="0.3">
      <c r="A6" s="446"/>
      <c r="B6" s="446"/>
      <c r="C6" s="34" t="s">
        <v>143</v>
      </c>
      <c r="D6" s="34" t="s">
        <v>185</v>
      </c>
    </row>
    <row r="7" spans="1:4" x14ac:dyDescent="0.3">
      <c r="A7" s="31" t="s">
        <v>143</v>
      </c>
      <c r="B7" s="33" t="s">
        <v>204</v>
      </c>
      <c r="C7" s="291">
        <v>47719.810511399999</v>
      </c>
      <c r="D7" s="291">
        <v>47719.810511399999</v>
      </c>
    </row>
    <row r="8" spans="1:4" x14ac:dyDescent="0.3">
      <c r="A8" s="32"/>
      <c r="B8" s="32"/>
      <c r="C8" s="32"/>
      <c r="D8" s="32"/>
    </row>
    <row r="9" spans="1:4" x14ac:dyDescent="0.3">
      <c r="A9" s="32"/>
      <c r="B9" s="32"/>
      <c r="C9" s="32"/>
      <c r="D9" s="32"/>
    </row>
    <row r="10" spans="1:4" x14ac:dyDescent="0.3">
      <c r="A10" s="32"/>
      <c r="B10" s="32"/>
      <c r="C10" s="32"/>
      <c r="D10" s="32"/>
    </row>
    <row r="11" spans="1:4" x14ac:dyDescent="0.3">
      <c r="A11" s="32"/>
      <c r="B11" s="32"/>
      <c r="C11" s="32"/>
      <c r="D11" s="32"/>
    </row>
  </sheetData>
  <mergeCells count="3">
    <mergeCell ref="C4:C5"/>
    <mergeCell ref="D4:D5"/>
    <mergeCell ref="A4:B6"/>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6D4AB-E2FA-4D71-A922-C9E12796F9C0}">
  <dimension ref="A1:C14"/>
  <sheetViews>
    <sheetView showGridLines="0" workbookViewId="0"/>
  </sheetViews>
  <sheetFormatPr baseColWidth="10" defaultRowHeight="14.4" x14ac:dyDescent="0.3"/>
  <cols>
    <col min="1" max="1" width="39.77734375" customWidth="1"/>
    <col min="2" max="2" width="11.5546875" customWidth="1"/>
  </cols>
  <sheetData>
    <row r="1" spans="1:3" ht="25.8" x14ac:dyDescent="0.5">
      <c r="A1" s="280" t="s">
        <v>530</v>
      </c>
    </row>
    <row r="4" spans="1:3" ht="15" thickBot="1" x14ac:dyDescent="0.35">
      <c r="A4" s="161" t="s">
        <v>511</v>
      </c>
      <c r="B4" s="354">
        <v>44561</v>
      </c>
      <c r="C4" s="162">
        <v>44196</v>
      </c>
    </row>
    <row r="5" spans="1:3" x14ac:dyDescent="0.3">
      <c r="A5" s="411" t="s">
        <v>531</v>
      </c>
      <c r="B5" s="355">
        <v>1325</v>
      </c>
      <c r="C5" s="164">
        <v>2245</v>
      </c>
    </row>
    <row r="6" spans="1:3" x14ac:dyDescent="0.3">
      <c r="A6" s="411" t="s">
        <v>532</v>
      </c>
      <c r="B6" s="355">
        <v>6644</v>
      </c>
      <c r="C6" s="164">
        <v>6500</v>
      </c>
    </row>
    <row r="7" spans="1:3" x14ac:dyDescent="0.3">
      <c r="A7" s="411" t="s">
        <v>200</v>
      </c>
      <c r="B7" s="355">
        <v>144635</v>
      </c>
      <c r="C7" s="164">
        <v>140543</v>
      </c>
    </row>
    <row r="8" spans="1:3" x14ac:dyDescent="0.3">
      <c r="A8" s="411" t="s">
        <v>533</v>
      </c>
      <c r="B8" s="355"/>
      <c r="C8" s="164"/>
    </row>
    <row r="9" spans="1:3" x14ac:dyDescent="0.3">
      <c r="A9" s="411" t="s">
        <v>534</v>
      </c>
      <c r="B9" s="355"/>
      <c r="C9" s="164"/>
    </row>
    <row r="10" spans="1:3" x14ac:dyDescent="0.3">
      <c r="A10" s="165" t="s">
        <v>535</v>
      </c>
      <c r="B10" s="356">
        <v>152604</v>
      </c>
      <c r="C10" s="166">
        <v>149288</v>
      </c>
    </row>
    <row r="11" spans="1:3" x14ac:dyDescent="0.3">
      <c r="A11" s="163"/>
      <c r="B11" s="355"/>
      <c r="C11" s="164"/>
    </row>
    <row r="12" spans="1:3" x14ac:dyDescent="0.3">
      <c r="A12" s="167" t="s">
        <v>536</v>
      </c>
      <c r="B12" s="357">
        <v>14376</v>
      </c>
      <c r="C12" s="168">
        <v>13315</v>
      </c>
    </row>
    <row r="13" spans="1:3" x14ac:dyDescent="0.3">
      <c r="A13" s="163"/>
      <c r="B13" s="355"/>
      <c r="C13" s="164"/>
    </row>
    <row r="14" spans="1:3" x14ac:dyDescent="0.3">
      <c r="A14" s="167" t="s">
        <v>537</v>
      </c>
      <c r="B14" s="358">
        <v>9.4204608005032636E-2</v>
      </c>
      <c r="C14" s="169">
        <v>8.9190021970955463E-2</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CBA1F-2418-4B61-A8A8-7F77C5D67A66}">
  <dimension ref="A1:P45"/>
  <sheetViews>
    <sheetView showGridLines="0" workbookViewId="0"/>
  </sheetViews>
  <sheetFormatPr baseColWidth="10" defaultColWidth="11.44140625" defaultRowHeight="14.4" x14ac:dyDescent="0.3"/>
  <cols>
    <col min="1" max="1" width="3.44140625" style="55" customWidth="1"/>
    <col min="2" max="2" width="66.6640625" style="55" customWidth="1"/>
    <col min="3" max="4" width="22.6640625" style="55" customWidth="1"/>
    <col min="5" max="5" width="23.6640625" style="55" customWidth="1"/>
    <col min="6" max="10" width="23.109375" style="55" customWidth="1"/>
    <col min="11" max="13" width="21.5546875" style="55" customWidth="1"/>
    <col min="14" max="16" width="21.44140625" style="55" customWidth="1"/>
    <col min="17" max="16384" width="11.44140625" style="13"/>
  </cols>
  <sheetData>
    <row r="1" spans="1:16" ht="25.8" x14ac:dyDescent="0.5">
      <c r="A1" s="280" t="s">
        <v>228</v>
      </c>
    </row>
    <row r="3" spans="1:16" ht="15" customHeight="1" x14ac:dyDescent="0.3">
      <c r="A3" s="56"/>
      <c r="B3" s="56"/>
      <c r="C3" s="56"/>
      <c r="D3" s="56"/>
      <c r="E3" s="56"/>
      <c r="F3" s="56"/>
      <c r="G3" s="56"/>
      <c r="H3" s="56"/>
      <c r="I3" s="56"/>
      <c r="J3" s="56"/>
      <c r="K3" s="13"/>
      <c r="L3" s="13"/>
      <c r="M3" s="13"/>
      <c r="N3" s="13"/>
      <c r="O3" s="13"/>
      <c r="P3" s="13"/>
    </row>
    <row r="4" spans="1:16" x14ac:dyDescent="0.3">
      <c r="A4" s="382">
        <v>1</v>
      </c>
      <c r="B4" s="382" t="s">
        <v>229</v>
      </c>
      <c r="C4" s="383" t="s">
        <v>230</v>
      </c>
      <c r="D4" s="383" t="s">
        <v>230</v>
      </c>
      <c r="E4" s="383" t="s">
        <v>230</v>
      </c>
      <c r="F4" s="383" t="s">
        <v>230</v>
      </c>
      <c r="G4" s="383" t="s">
        <v>230</v>
      </c>
      <c r="H4" s="383" t="s">
        <v>230</v>
      </c>
      <c r="I4" s="383" t="s">
        <v>230</v>
      </c>
      <c r="J4" s="383" t="s">
        <v>230</v>
      </c>
      <c r="K4" s="383" t="s">
        <v>230</v>
      </c>
      <c r="L4" s="383" t="s">
        <v>230</v>
      </c>
      <c r="M4" s="383" t="s">
        <v>230</v>
      </c>
      <c r="N4" s="383" t="s">
        <v>230</v>
      </c>
      <c r="O4" s="383" t="s">
        <v>230</v>
      </c>
      <c r="P4" s="383" t="s">
        <v>230</v>
      </c>
    </row>
    <row r="5" spans="1:16" x14ac:dyDescent="0.3">
      <c r="A5" s="382">
        <v>2</v>
      </c>
      <c r="B5" s="382" t="s">
        <v>231</v>
      </c>
      <c r="C5" s="383" t="s">
        <v>232</v>
      </c>
      <c r="D5" s="383" t="s">
        <v>233</v>
      </c>
      <c r="E5" s="383" t="s">
        <v>234</v>
      </c>
      <c r="F5" s="383" t="s">
        <v>235</v>
      </c>
      <c r="G5" s="383" t="s">
        <v>236</v>
      </c>
      <c r="H5" s="383" t="s">
        <v>237</v>
      </c>
      <c r="I5" s="383" t="s">
        <v>238</v>
      </c>
      <c r="J5" s="383" t="s">
        <v>239</v>
      </c>
      <c r="K5" s="383" t="s">
        <v>240</v>
      </c>
      <c r="L5" s="383" t="s">
        <v>241</v>
      </c>
      <c r="M5" s="383" t="s">
        <v>242</v>
      </c>
      <c r="N5" s="383" t="s">
        <v>243</v>
      </c>
      <c r="O5" s="383" t="s">
        <v>244</v>
      </c>
      <c r="P5" s="383" t="s">
        <v>245</v>
      </c>
    </row>
    <row r="6" spans="1:16" x14ac:dyDescent="0.3">
      <c r="A6" s="382">
        <v>3</v>
      </c>
      <c r="B6" s="382" t="s">
        <v>246</v>
      </c>
      <c r="C6" s="383" t="s">
        <v>247</v>
      </c>
      <c r="D6" s="383" t="s">
        <v>247</v>
      </c>
      <c r="E6" s="383" t="s">
        <v>247</v>
      </c>
      <c r="F6" s="383" t="s">
        <v>247</v>
      </c>
      <c r="G6" s="383" t="s">
        <v>247</v>
      </c>
      <c r="H6" s="383" t="s">
        <v>247</v>
      </c>
      <c r="I6" s="383" t="s">
        <v>247</v>
      </c>
      <c r="J6" s="383" t="s">
        <v>247</v>
      </c>
      <c r="K6" s="383" t="s">
        <v>247</v>
      </c>
      <c r="L6" s="383" t="s">
        <v>247</v>
      </c>
      <c r="M6" s="383" t="s">
        <v>247</v>
      </c>
      <c r="N6" s="383" t="s">
        <v>247</v>
      </c>
      <c r="O6" s="383" t="s">
        <v>247</v>
      </c>
      <c r="P6" s="383" t="s">
        <v>247</v>
      </c>
    </row>
    <row r="7" spans="1:16" x14ac:dyDescent="0.3">
      <c r="A7" s="382"/>
      <c r="B7" s="384" t="s">
        <v>248</v>
      </c>
      <c r="C7" s="385"/>
      <c r="D7" s="385"/>
      <c r="E7" s="385"/>
      <c r="F7" s="385"/>
      <c r="G7" s="385"/>
      <c r="H7" s="385"/>
      <c r="I7" s="385"/>
      <c r="J7" s="385"/>
      <c r="K7" s="385"/>
      <c r="L7" s="385"/>
      <c r="M7" s="385"/>
      <c r="N7" s="385"/>
      <c r="O7" s="385"/>
      <c r="P7" s="385"/>
    </row>
    <row r="8" spans="1:16" x14ac:dyDescent="0.3">
      <c r="A8" s="382">
        <v>4</v>
      </c>
      <c r="B8" s="382" t="s">
        <v>249</v>
      </c>
      <c r="C8" s="383" t="s">
        <v>87</v>
      </c>
      <c r="D8" s="383" t="s">
        <v>250</v>
      </c>
      <c r="E8" s="383" t="s">
        <v>250</v>
      </c>
      <c r="F8" s="383" t="s">
        <v>250</v>
      </c>
      <c r="G8" s="383" t="s">
        <v>250</v>
      </c>
      <c r="H8" s="383" t="s">
        <v>250</v>
      </c>
      <c r="I8" s="383" t="s">
        <v>250</v>
      </c>
      <c r="J8" s="383" t="s">
        <v>250</v>
      </c>
      <c r="K8" s="383" t="s">
        <v>251</v>
      </c>
      <c r="L8" s="383" t="s">
        <v>251</v>
      </c>
      <c r="M8" s="383" t="s">
        <v>251</v>
      </c>
      <c r="N8" s="383" t="s">
        <v>251</v>
      </c>
      <c r="O8" s="383" t="s">
        <v>251</v>
      </c>
      <c r="P8" s="383" t="s">
        <v>251</v>
      </c>
    </row>
    <row r="9" spans="1:16" x14ac:dyDescent="0.3">
      <c r="A9" s="382">
        <v>5</v>
      </c>
      <c r="B9" s="382" t="s">
        <v>252</v>
      </c>
      <c r="C9" s="383" t="s">
        <v>87</v>
      </c>
      <c r="D9" s="383" t="s">
        <v>250</v>
      </c>
      <c r="E9" s="383" t="s">
        <v>250</v>
      </c>
      <c r="F9" s="383" t="s">
        <v>250</v>
      </c>
      <c r="G9" s="383" t="s">
        <v>250</v>
      </c>
      <c r="H9" s="383" t="s">
        <v>250</v>
      </c>
      <c r="I9" s="383" t="s">
        <v>250</v>
      </c>
      <c r="J9" s="383" t="s">
        <v>250</v>
      </c>
      <c r="K9" s="383" t="s">
        <v>251</v>
      </c>
      <c r="L9" s="383" t="s">
        <v>251</v>
      </c>
      <c r="M9" s="383" t="s">
        <v>251</v>
      </c>
      <c r="N9" s="383" t="s">
        <v>251</v>
      </c>
      <c r="O9" s="383" t="s">
        <v>251</v>
      </c>
      <c r="P9" s="383" t="s">
        <v>251</v>
      </c>
    </row>
    <row r="10" spans="1:16" x14ac:dyDescent="0.3">
      <c r="A10" s="382">
        <v>6</v>
      </c>
      <c r="B10" s="382" t="s">
        <v>253</v>
      </c>
      <c r="C10" s="383" t="s">
        <v>254</v>
      </c>
      <c r="D10" s="383" t="s">
        <v>254</v>
      </c>
      <c r="E10" s="383" t="s">
        <v>254</v>
      </c>
      <c r="F10" s="383" t="s">
        <v>254</v>
      </c>
      <c r="G10" s="383" t="s">
        <v>254</v>
      </c>
      <c r="H10" s="383" t="s">
        <v>254</v>
      </c>
      <c r="I10" s="383" t="s">
        <v>254</v>
      </c>
      <c r="J10" s="383" t="s">
        <v>254</v>
      </c>
      <c r="K10" s="383" t="s">
        <v>254</v>
      </c>
      <c r="L10" s="383" t="s">
        <v>254</v>
      </c>
      <c r="M10" s="383" t="s">
        <v>254</v>
      </c>
      <c r="N10" s="383" t="s">
        <v>254</v>
      </c>
      <c r="O10" s="383" t="s">
        <v>254</v>
      </c>
      <c r="P10" s="383" t="s">
        <v>254</v>
      </c>
    </row>
    <row r="11" spans="1:16" x14ac:dyDescent="0.3">
      <c r="A11" s="382">
        <v>7</v>
      </c>
      <c r="B11" s="382" t="s">
        <v>255</v>
      </c>
      <c r="C11" s="386" t="s">
        <v>256</v>
      </c>
      <c r="D11" s="386" t="s">
        <v>257</v>
      </c>
      <c r="E11" s="386" t="s">
        <v>257</v>
      </c>
      <c r="F11" s="386" t="s">
        <v>257</v>
      </c>
      <c r="G11" s="386" t="s">
        <v>257</v>
      </c>
      <c r="H11" s="386" t="s">
        <v>257</v>
      </c>
      <c r="I11" s="386" t="s">
        <v>257</v>
      </c>
      <c r="J11" s="386" t="s">
        <v>257</v>
      </c>
      <c r="K11" s="386" t="s">
        <v>258</v>
      </c>
      <c r="L11" s="386" t="s">
        <v>258</v>
      </c>
      <c r="M11" s="386" t="s">
        <v>258</v>
      </c>
      <c r="N11" s="386" t="s">
        <v>258</v>
      </c>
      <c r="O11" s="386" t="s">
        <v>258</v>
      </c>
      <c r="P11" s="386" t="s">
        <v>258</v>
      </c>
    </row>
    <row r="12" spans="1:16" x14ac:dyDescent="0.3">
      <c r="A12" s="382">
        <v>8</v>
      </c>
      <c r="B12" s="382" t="s">
        <v>259</v>
      </c>
      <c r="C12" s="383" t="s">
        <v>260</v>
      </c>
      <c r="D12" s="383" t="s">
        <v>261</v>
      </c>
      <c r="E12" s="383" t="s">
        <v>262</v>
      </c>
      <c r="F12" s="383" t="s">
        <v>263</v>
      </c>
      <c r="G12" s="383" t="s">
        <v>264</v>
      </c>
      <c r="H12" s="383" t="s">
        <v>265</v>
      </c>
      <c r="I12" s="383" t="s">
        <v>266</v>
      </c>
      <c r="J12" s="383" t="s">
        <v>267</v>
      </c>
      <c r="K12" s="383" t="s">
        <v>266</v>
      </c>
      <c r="L12" s="383" t="s">
        <v>262</v>
      </c>
      <c r="M12" s="383" t="s">
        <v>262</v>
      </c>
      <c r="N12" s="383" t="s">
        <v>268</v>
      </c>
      <c r="O12" s="383" t="s">
        <v>269</v>
      </c>
      <c r="P12" s="383" t="s">
        <v>270</v>
      </c>
    </row>
    <row r="13" spans="1:16" x14ac:dyDescent="0.3">
      <c r="A13" s="382">
        <v>9</v>
      </c>
      <c r="B13" s="382" t="s">
        <v>271</v>
      </c>
      <c r="C13" s="383" t="s">
        <v>272</v>
      </c>
      <c r="D13" s="383" t="s">
        <v>261</v>
      </c>
      <c r="E13" s="383" t="s">
        <v>262</v>
      </c>
      <c r="F13" s="383" t="s">
        <v>263</v>
      </c>
      <c r="G13" s="383" t="s">
        <v>264</v>
      </c>
      <c r="H13" s="383" t="s">
        <v>265</v>
      </c>
      <c r="I13" s="383" t="s">
        <v>266</v>
      </c>
      <c r="J13" s="383" t="s">
        <v>267</v>
      </c>
      <c r="K13" s="383" t="s">
        <v>266</v>
      </c>
      <c r="L13" s="383" t="s">
        <v>262</v>
      </c>
      <c r="M13" s="383" t="s">
        <v>262</v>
      </c>
      <c r="N13" s="383" t="s">
        <v>268</v>
      </c>
      <c r="O13" s="383" t="s">
        <v>269</v>
      </c>
      <c r="P13" s="383" t="s">
        <v>270</v>
      </c>
    </row>
    <row r="14" spans="1:16" x14ac:dyDescent="0.3">
      <c r="A14" s="387" t="s">
        <v>273</v>
      </c>
      <c r="B14" s="382" t="s">
        <v>274</v>
      </c>
      <c r="C14" s="383" t="s">
        <v>275</v>
      </c>
      <c r="D14" s="383" t="s">
        <v>276</v>
      </c>
      <c r="E14" s="383" t="s">
        <v>276</v>
      </c>
      <c r="F14" s="383" t="s">
        <v>276</v>
      </c>
      <c r="G14" s="383" t="s">
        <v>276</v>
      </c>
      <c r="H14" s="383" t="s">
        <v>276</v>
      </c>
      <c r="I14" s="383" t="s">
        <v>276</v>
      </c>
      <c r="J14" s="383" t="s">
        <v>276</v>
      </c>
      <c r="K14" s="383" t="s">
        <v>276</v>
      </c>
      <c r="L14" s="383" t="s">
        <v>276</v>
      </c>
      <c r="M14" s="383" t="s">
        <v>276</v>
      </c>
      <c r="N14" s="383" t="s">
        <v>276</v>
      </c>
      <c r="O14" s="383" t="s">
        <v>276</v>
      </c>
      <c r="P14" s="383" t="s">
        <v>276</v>
      </c>
    </row>
    <row r="15" spans="1:16" x14ac:dyDescent="0.3">
      <c r="A15" s="387" t="s">
        <v>277</v>
      </c>
      <c r="B15" s="382" t="s">
        <v>278</v>
      </c>
      <c r="C15" s="383" t="s">
        <v>275</v>
      </c>
      <c r="D15" s="383" t="s">
        <v>279</v>
      </c>
      <c r="E15" s="383" t="s">
        <v>279</v>
      </c>
      <c r="F15" s="383" t="s">
        <v>279</v>
      </c>
      <c r="G15" s="383" t="s">
        <v>279</v>
      </c>
      <c r="H15" s="383" t="s">
        <v>279</v>
      </c>
      <c r="I15" s="383" t="s">
        <v>279</v>
      </c>
      <c r="J15" s="383" t="s">
        <v>279</v>
      </c>
      <c r="K15" s="383" t="s">
        <v>279</v>
      </c>
      <c r="L15" s="383" t="s">
        <v>279</v>
      </c>
      <c r="M15" s="383" t="s">
        <v>279</v>
      </c>
      <c r="N15" s="383" t="s">
        <v>279</v>
      </c>
      <c r="O15" s="383" t="s">
        <v>279</v>
      </c>
      <c r="P15" s="383" t="s">
        <v>279</v>
      </c>
    </row>
    <row r="16" spans="1:16" x14ac:dyDescent="0.3">
      <c r="A16" s="382">
        <v>10</v>
      </c>
      <c r="B16" s="382" t="s">
        <v>280</v>
      </c>
      <c r="C16" s="383" t="s">
        <v>281</v>
      </c>
      <c r="D16" s="383" t="s">
        <v>282</v>
      </c>
      <c r="E16" s="383" t="s">
        <v>282</v>
      </c>
      <c r="F16" s="383" t="s">
        <v>282</v>
      </c>
      <c r="G16" s="383" t="s">
        <v>282</v>
      </c>
      <c r="H16" s="383" t="s">
        <v>282</v>
      </c>
      <c r="I16" s="383" t="s">
        <v>282</v>
      </c>
      <c r="J16" s="383" t="s">
        <v>282</v>
      </c>
      <c r="K16" s="383" t="s">
        <v>282</v>
      </c>
      <c r="L16" s="383" t="s">
        <v>282</v>
      </c>
      <c r="M16" s="383" t="s">
        <v>282</v>
      </c>
      <c r="N16" s="383" t="s">
        <v>282</v>
      </c>
      <c r="O16" s="383" t="s">
        <v>282</v>
      </c>
      <c r="P16" s="383" t="s">
        <v>282</v>
      </c>
    </row>
    <row r="17" spans="1:16" x14ac:dyDescent="0.3">
      <c r="A17" s="382">
        <v>11</v>
      </c>
      <c r="B17" s="382" t="s">
        <v>283</v>
      </c>
      <c r="C17" s="388" t="s">
        <v>284</v>
      </c>
      <c r="D17" s="388">
        <v>42550</v>
      </c>
      <c r="E17" s="388">
        <v>42878</v>
      </c>
      <c r="F17" s="388">
        <v>43006</v>
      </c>
      <c r="G17" s="388">
        <v>43776</v>
      </c>
      <c r="H17" s="388" t="s">
        <v>285</v>
      </c>
      <c r="I17" s="388" t="s">
        <v>286</v>
      </c>
      <c r="J17" s="388">
        <v>44510</v>
      </c>
      <c r="K17" s="388">
        <v>43041</v>
      </c>
      <c r="L17" s="388">
        <v>43265</v>
      </c>
      <c r="M17" s="388">
        <v>43357</v>
      </c>
      <c r="N17" s="388">
        <v>43427</v>
      </c>
      <c r="O17" s="388">
        <v>43811</v>
      </c>
      <c r="P17" s="388" t="s">
        <v>287</v>
      </c>
    </row>
    <row r="18" spans="1:16" x14ac:dyDescent="0.3">
      <c r="A18" s="382">
        <v>12</v>
      </c>
      <c r="B18" s="382" t="s">
        <v>288</v>
      </c>
      <c r="C18" s="383" t="s">
        <v>289</v>
      </c>
      <c r="D18" s="383" t="s">
        <v>289</v>
      </c>
      <c r="E18" s="383" t="s">
        <v>289</v>
      </c>
      <c r="F18" s="383" t="s">
        <v>289</v>
      </c>
      <c r="G18" s="383" t="s">
        <v>289</v>
      </c>
      <c r="H18" s="383" t="s">
        <v>289</v>
      </c>
      <c r="I18" s="383" t="s">
        <v>289</v>
      </c>
      <c r="J18" s="383" t="s">
        <v>289</v>
      </c>
      <c r="K18" s="383" t="s">
        <v>290</v>
      </c>
      <c r="L18" s="383" t="s">
        <v>290</v>
      </c>
      <c r="M18" s="383" t="s">
        <v>290</v>
      </c>
      <c r="N18" s="383" t="s">
        <v>290</v>
      </c>
      <c r="O18" s="383" t="s">
        <v>290</v>
      </c>
      <c r="P18" s="383" t="s">
        <v>290</v>
      </c>
    </row>
    <row r="19" spans="1:16" x14ac:dyDescent="0.3">
      <c r="A19" s="382">
        <v>13</v>
      </c>
      <c r="B19" s="382" t="s">
        <v>291</v>
      </c>
      <c r="C19" s="389" t="s">
        <v>292</v>
      </c>
      <c r="D19" s="389" t="s">
        <v>292</v>
      </c>
      <c r="E19" s="389" t="s">
        <v>292</v>
      </c>
      <c r="F19" s="389" t="s">
        <v>292</v>
      </c>
      <c r="G19" s="389" t="s">
        <v>292</v>
      </c>
      <c r="H19" s="389" t="s">
        <v>292</v>
      </c>
      <c r="I19" s="389" t="s">
        <v>292</v>
      </c>
      <c r="J19" s="389" t="s">
        <v>292</v>
      </c>
      <c r="K19" s="388">
        <v>46693</v>
      </c>
      <c r="L19" s="388">
        <v>46918</v>
      </c>
      <c r="M19" s="388">
        <v>47010</v>
      </c>
      <c r="N19" s="388">
        <v>47080</v>
      </c>
      <c r="O19" s="388">
        <v>47464</v>
      </c>
      <c r="P19" s="388" t="s">
        <v>293</v>
      </c>
    </row>
    <row r="20" spans="1:16" x14ac:dyDescent="0.3">
      <c r="A20" s="382">
        <v>14</v>
      </c>
      <c r="B20" s="382" t="s">
        <v>294</v>
      </c>
      <c r="C20" s="383" t="s">
        <v>275</v>
      </c>
      <c r="D20" s="383" t="s">
        <v>295</v>
      </c>
      <c r="E20" s="383" t="s">
        <v>295</v>
      </c>
      <c r="F20" s="383" t="s">
        <v>295</v>
      </c>
      <c r="G20" s="383" t="s">
        <v>295</v>
      </c>
      <c r="H20" s="383" t="s">
        <v>295</v>
      </c>
      <c r="I20" s="383" t="s">
        <v>295</v>
      </c>
      <c r="J20" s="383" t="s">
        <v>295</v>
      </c>
      <c r="K20" s="383" t="s">
        <v>295</v>
      </c>
      <c r="L20" s="383" t="s">
        <v>295</v>
      </c>
      <c r="M20" s="383" t="s">
        <v>295</v>
      </c>
      <c r="N20" s="383" t="s">
        <v>295</v>
      </c>
      <c r="O20" s="383" t="s">
        <v>295</v>
      </c>
      <c r="P20" s="383" t="s">
        <v>295</v>
      </c>
    </row>
    <row r="21" spans="1:16" ht="57.6" x14ac:dyDescent="0.3">
      <c r="A21" s="382">
        <v>15</v>
      </c>
      <c r="B21" s="382" t="s">
        <v>296</v>
      </c>
      <c r="C21" s="390" t="s">
        <v>275</v>
      </c>
      <c r="D21" s="390" t="s">
        <v>297</v>
      </c>
      <c r="E21" s="390" t="s">
        <v>298</v>
      </c>
      <c r="F21" s="390" t="s">
        <v>299</v>
      </c>
      <c r="G21" s="390" t="s">
        <v>300</v>
      </c>
      <c r="H21" s="390" t="s">
        <v>301</v>
      </c>
      <c r="I21" s="390" t="s">
        <v>302</v>
      </c>
      <c r="J21" s="390" t="s">
        <v>303</v>
      </c>
      <c r="K21" s="390" t="s">
        <v>304</v>
      </c>
      <c r="L21" s="390" t="s">
        <v>305</v>
      </c>
      <c r="M21" s="390" t="s">
        <v>306</v>
      </c>
      <c r="N21" s="390" t="s">
        <v>307</v>
      </c>
      <c r="O21" s="390" t="s">
        <v>308</v>
      </c>
      <c r="P21" s="390" t="s">
        <v>309</v>
      </c>
    </row>
    <row r="22" spans="1:16" ht="28.8" x14ac:dyDescent="0.3">
      <c r="A22" s="382">
        <v>16</v>
      </c>
      <c r="B22" s="382" t="s">
        <v>310</v>
      </c>
      <c r="C22" s="386" t="s">
        <v>275</v>
      </c>
      <c r="D22" s="386" t="s">
        <v>311</v>
      </c>
      <c r="E22" s="386" t="s">
        <v>312</v>
      </c>
      <c r="F22" s="386" t="s">
        <v>313</v>
      </c>
      <c r="G22" s="386" t="s">
        <v>314</v>
      </c>
      <c r="H22" s="386" t="s">
        <v>315</v>
      </c>
      <c r="I22" s="386" t="s">
        <v>316</v>
      </c>
      <c r="J22" s="386" t="s">
        <v>317</v>
      </c>
      <c r="K22" s="386" t="s">
        <v>318</v>
      </c>
      <c r="L22" s="386" t="s">
        <v>319</v>
      </c>
      <c r="M22" s="386" t="s">
        <v>320</v>
      </c>
      <c r="N22" s="386" t="s">
        <v>321</v>
      </c>
      <c r="O22" s="386" t="s">
        <v>322</v>
      </c>
      <c r="P22" s="386" t="s">
        <v>323</v>
      </c>
    </row>
    <row r="23" spans="1:16" x14ac:dyDescent="0.3">
      <c r="A23" s="382"/>
      <c r="B23" s="384" t="s">
        <v>324</v>
      </c>
      <c r="C23" s="385"/>
      <c r="D23" s="385"/>
      <c r="E23" s="385"/>
      <c r="F23" s="385"/>
      <c r="G23" s="385"/>
      <c r="H23" s="385"/>
      <c r="I23" s="385"/>
      <c r="J23" s="385"/>
      <c r="K23" s="385"/>
      <c r="L23" s="385"/>
      <c r="M23" s="385"/>
      <c r="N23" s="385"/>
      <c r="O23" s="385"/>
      <c r="P23" s="385"/>
    </row>
    <row r="24" spans="1:16" x14ac:dyDescent="0.3">
      <c r="A24" s="382">
        <v>17</v>
      </c>
      <c r="B24" s="382" t="s">
        <v>325</v>
      </c>
      <c r="C24" s="383" t="s">
        <v>326</v>
      </c>
      <c r="D24" s="383" t="s">
        <v>327</v>
      </c>
      <c r="E24" s="383" t="s">
        <v>326</v>
      </c>
      <c r="F24" s="383" t="s">
        <v>326</v>
      </c>
      <c r="G24" s="383" t="s">
        <v>326</v>
      </c>
      <c r="H24" s="383" t="s">
        <v>326</v>
      </c>
      <c r="I24" s="383" t="s">
        <v>326</v>
      </c>
      <c r="J24" s="383" t="s">
        <v>326</v>
      </c>
      <c r="K24" s="383" t="s">
        <v>326</v>
      </c>
      <c r="L24" s="383" t="s">
        <v>326</v>
      </c>
      <c r="M24" s="383" t="s">
        <v>326</v>
      </c>
      <c r="N24" s="383" t="s">
        <v>326</v>
      </c>
      <c r="O24" s="383" t="s">
        <v>326</v>
      </c>
      <c r="P24" s="383" t="s">
        <v>326</v>
      </c>
    </row>
    <row r="25" spans="1:16" x14ac:dyDescent="0.3">
      <c r="A25" s="382">
        <v>18</v>
      </c>
      <c r="B25" s="382" t="s">
        <v>328</v>
      </c>
      <c r="C25" s="386" t="s">
        <v>275</v>
      </c>
      <c r="D25" s="386" t="s">
        <v>329</v>
      </c>
      <c r="E25" s="386" t="s">
        <v>330</v>
      </c>
      <c r="F25" s="386" t="s">
        <v>330</v>
      </c>
      <c r="G25" s="386" t="s">
        <v>330</v>
      </c>
      <c r="H25" s="386" t="s">
        <v>331</v>
      </c>
      <c r="I25" s="386" t="s">
        <v>332</v>
      </c>
      <c r="J25" s="386" t="s">
        <v>333</v>
      </c>
      <c r="K25" s="386" t="s">
        <v>334</v>
      </c>
      <c r="L25" s="386" t="s">
        <v>335</v>
      </c>
      <c r="M25" s="386" t="s">
        <v>335</v>
      </c>
      <c r="N25" s="386" t="s">
        <v>336</v>
      </c>
      <c r="O25" s="383" t="s">
        <v>337</v>
      </c>
      <c r="P25" s="383" t="s">
        <v>338</v>
      </c>
    </row>
    <row r="26" spans="1:16" x14ac:dyDescent="0.3">
      <c r="A26" s="382">
        <v>19</v>
      </c>
      <c r="B26" s="382" t="s">
        <v>339</v>
      </c>
      <c r="C26" s="383" t="s">
        <v>295</v>
      </c>
      <c r="D26" s="383" t="s">
        <v>295</v>
      </c>
      <c r="E26" s="383" t="s">
        <v>295</v>
      </c>
      <c r="F26" s="383" t="s">
        <v>295</v>
      </c>
      <c r="G26" s="383" t="s">
        <v>295</v>
      </c>
      <c r="H26" s="383" t="s">
        <v>295</v>
      </c>
      <c r="I26" s="383" t="s">
        <v>295</v>
      </c>
      <c r="J26" s="383" t="s">
        <v>295</v>
      </c>
      <c r="K26" s="383" t="s">
        <v>340</v>
      </c>
      <c r="L26" s="383" t="s">
        <v>340</v>
      </c>
      <c r="M26" s="383" t="s">
        <v>340</v>
      </c>
      <c r="N26" s="383" t="s">
        <v>340</v>
      </c>
      <c r="O26" s="383" t="s">
        <v>340</v>
      </c>
      <c r="P26" s="383" t="s">
        <v>340</v>
      </c>
    </row>
    <row r="27" spans="1:16" x14ac:dyDescent="0.3">
      <c r="A27" s="387" t="s">
        <v>341</v>
      </c>
      <c r="B27" s="382" t="s">
        <v>342</v>
      </c>
      <c r="C27" s="383" t="s">
        <v>343</v>
      </c>
      <c r="D27" s="383" t="s">
        <v>343</v>
      </c>
      <c r="E27" s="383" t="s">
        <v>343</v>
      </c>
      <c r="F27" s="383" t="s">
        <v>343</v>
      </c>
      <c r="G27" s="383" t="s">
        <v>343</v>
      </c>
      <c r="H27" s="383" t="s">
        <v>343</v>
      </c>
      <c r="I27" s="383" t="s">
        <v>343</v>
      </c>
      <c r="J27" s="383" t="s">
        <v>343</v>
      </c>
      <c r="K27" s="383" t="s">
        <v>344</v>
      </c>
      <c r="L27" s="383" t="s">
        <v>344</v>
      </c>
      <c r="M27" s="383" t="s">
        <v>344</v>
      </c>
      <c r="N27" s="383" t="s">
        <v>344</v>
      </c>
      <c r="O27" s="383" t="s">
        <v>344</v>
      </c>
      <c r="P27" s="383" t="s">
        <v>344</v>
      </c>
    </row>
    <row r="28" spans="1:16" x14ac:dyDescent="0.3">
      <c r="A28" s="387" t="s">
        <v>345</v>
      </c>
      <c r="B28" s="382" t="s">
        <v>346</v>
      </c>
      <c r="C28" s="383" t="s">
        <v>343</v>
      </c>
      <c r="D28" s="383" t="s">
        <v>343</v>
      </c>
      <c r="E28" s="383" t="s">
        <v>343</v>
      </c>
      <c r="F28" s="383" t="s">
        <v>343</v>
      </c>
      <c r="G28" s="383" t="s">
        <v>343</v>
      </c>
      <c r="H28" s="383" t="s">
        <v>343</v>
      </c>
      <c r="I28" s="383" t="s">
        <v>343</v>
      </c>
      <c r="J28" s="383" t="s">
        <v>343</v>
      </c>
      <c r="K28" s="383" t="s">
        <v>344</v>
      </c>
      <c r="L28" s="383" t="s">
        <v>344</v>
      </c>
      <c r="M28" s="383" t="s">
        <v>344</v>
      </c>
      <c r="N28" s="383" t="s">
        <v>344</v>
      </c>
      <c r="O28" s="383" t="s">
        <v>344</v>
      </c>
      <c r="P28" s="383" t="s">
        <v>344</v>
      </c>
    </row>
    <row r="29" spans="1:16" x14ac:dyDescent="0.3">
      <c r="A29" s="382">
        <v>21</v>
      </c>
      <c r="B29" s="382" t="s">
        <v>347</v>
      </c>
      <c r="C29" s="383" t="s">
        <v>275</v>
      </c>
      <c r="D29" s="383" t="s">
        <v>340</v>
      </c>
      <c r="E29" s="383" t="s">
        <v>340</v>
      </c>
      <c r="F29" s="383" t="s">
        <v>340</v>
      </c>
      <c r="G29" s="383" t="s">
        <v>340</v>
      </c>
      <c r="H29" s="383" t="s">
        <v>340</v>
      </c>
      <c r="I29" s="383"/>
      <c r="J29" s="383"/>
      <c r="K29" s="383" t="s">
        <v>340</v>
      </c>
      <c r="L29" s="383" t="s">
        <v>340</v>
      </c>
      <c r="M29" s="383" t="s">
        <v>340</v>
      </c>
      <c r="N29" s="383" t="s">
        <v>340</v>
      </c>
      <c r="O29" s="383" t="s">
        <v>340</v>
      </c>
      <c r="P29" s="383" t="s">
        <v>340</v>
      </c>
    </row>
    <row r="30" spans="1:16" x14ac:dyDescent="0.3">
      <c r="A30" s="382">
        <v>22</v>
      </c>
      <c r="B30" s="382" t="s">
        <v>348</v>
      </c>
      <c r="C30" s="383" t="s">
        <v>349</v>
      </c>
      <c r="D30" s="383" t="s">
        <v>349</v>
      </c>
      <c r="E30" s="383" t="s">
        <v>349</v>
      </c>
      <c r="F30" s="383" t="s">
        <v>349</v>
      </c>
      <c r="G30" s="383" t="s">
        <v>349</v>
      </c>
      <c r="H30" s="383" t="s">
        <v>349</v>
      </c>
      <c r="I30" s="383" t="s">
        <v>350</v>
      </c>
      <c r="J30" s="383" t="s">
        <v>350</v>
      </c>
      <c r="K30" s="383" t="s">
        <v>351</v>
      </c>
      <c r="L30" s="383" t="s">
        <v>351</v>
      </c>
      <c r="M30" s="383" t="s">
        <v>351</v>
      </c>
      <c r="N30" s="383" t="s">
        <v>351</v>
      </c>
      <c r="O30" s="383" t="s">
        <v>351</v>
      </c>
      <c r="P30" s="383" t="s">
        <v>351</v>
      </c>
    </row>
    <row r="31" spans="1:16" x14ac:dyDescent="0.3">
      <c r="A31" s="382">
        <v>23</v>
      </c>
      <c r="B31" s="382" t="s">
        <v>352</v>
      </c>
      <c r="C31" s="386" t="s">
        <v>275</v>
      </c>
      <c r="D31" s="386" t="s">
        <v>353</v>
      </c>
      <c r="E31" s="386" t="s">
        <v>353</v>
      </c>
      <c r="F31" s="386" t="s">
        <v>353</v>
      </c>
      <c r="G31" s="386" t="s">
        <v>353</v>
      </c>
      <c r="H31" s="386" t="s">
        <v>353</v>
      </c>
      <c r="I31" s="386" t="s">
        <v>353</v>
      </c>
      <c r="J31" s="386" t="s">
        <v>353</v>
      </c>
      <c r="K31" s="383" t="s">
        <v>354</v>
      </c>
      <c r="L31" s="383" t="s">
        <v>354</v>
      </c>
      <c r="M31" s="383" t="s">
        <v>354</v>
      </c>
      <c r="N31" s="383" t="s">
        <v>354</v>
      </c>
      <c r="O31" s="383" t="s">
        <v>354</v>
      </c>
      <c r="P31" s="383" t="s">
        <v>354</v>
      </c>
    </row>
    <row r="32" spans="1:16" ht="67.2" x14ac:dyDescent="0.3">
      <c r="A32" s="382">
        <v>24</v>
      </c>
      <c r="B32" s="382" t="s">
        <v>355</v>
      </c>
      <c r="C32" s="386" t="s">
        <v>275</v>
      </c>
      <c r="D32" s="386" t="s">
        <v>356</v>
      </c>
      <c r="E32" s="386" t="s">
        <v>356</v>
      </c>
      <c r="F32" s="386" t="s">
        <v>356</v>
      </c>
      <c r="G32" s="386" t="s">
        <v>356</v>
      </c>
      <c r="H32" s="386" t="s">
        <v>356</v>
      </c>
      <c r="I32" s="386" t="s">
        <v>356</v>
      </c>
      <c r="J32" s="386" t="s">
        <v>356</v>
      </c>
      <c r="K32" s="386" t="s">
        <v>275</v>
      </c>
      <c r="L32" s="386" t="s">
        <v>275</v>
      </c>
      <c r="M32" s="386" t="s">
        <v>275</v>
      </c>
      <c r="N32" s="386" t="s">
        <v>275</v>
      </c>
      <c r="O32" s="386" t="s">
        <v>275</v>
      </c>
      <c r="P32" s="386" t="s">
        <v>275</v>
      </c>
    </row>
    <row r="33" spans="1:16" x14ac:dyDescent="0.3">
      <c r="A33" s="382">
        <v>25</v>
      </c>
      <c r="B33" s="382" t="s">
        <v>357</v>
      </c>
      <c r="C33" s="383" t="s">
        <v>275</v>
      </c>
      <c r="D33" s="383" t="s">
        <v>358</v>
      </c>
      <c r="E33" s="383" t="s">
        <v>358</v>
      </c>
      <c r="F33" s="383" t="s">
        <v>358</v>
      </c>
      <c r="G33" s="383" t="s">
        <v>358</v>
      </c>
      <c r="H33" s="383" t="s">
        <v>358</v>
      </c>
      <c r="I33" s="383" t="s">
        <v>358</v>
      </c>
      <c r="J33" s="383" t="s">
        <v>358</v>
      </c>
      <c r="K33" s="386" t="s">
        <v>275</v>
      </c>
      <c r="L33" s="386" t="s">
        <v>275</v>
      </c>
      <c r="M33" s="386" t="s">
        <v>275</v>
      </c>
      <c r="N33" s="386" t="s">
        <v>275</v>
      </c>
      <c r="O33" s="386" t="s">
        <v>275</v>
      </c>
      <c r="P33" s="386" t="s">
        <v>275</v>
      </c>
    </row>
    <row r="34" spans="1:16" x14ac:dyDescent="0.3">
      <c r="A34" s="382">
        <v>26</v>
      </c>
      <c r="B34" s="382" t="s">
        <v>359</v>
      </c>
      <c r="C34" s="386" t="s">
        <v>275</v>
      </c>
      <c r="D34" s="386" t="s">
        <v>275</v>
      </c>
      <c r="E34" s="386" t="s">
        <v>275</v>
      </c>
      <c r="F34" s="386" t="s">
        <v>275</v>
      </c>
      <c r="G34" s="386" t="s">
        <v>275</v>
      </c>
      <c r="H34" s="386" t="s">
        <v>275</v>
      </c>
      <c r="I34" s="386" t="s">
        <v>275</v>
      </c>
      <c r="J34" s="386" t="s">
        <v>275</v>
      </c>
      <c r="K34" s="386" t="s">
        <v>275</v>
      </c>
      <c r="L34" s="386" t="s">
        <v>275</v>
      </c>
      <c r="M34" s="386" t="s">
        <v>275</v>
      </c>
      <c r="N34" s="386" t="s">
        <v>275</v>
      </c>
      <c r="O34" s="386" t="s">
        <v>275</v>
      </c>
      <c r="P34" s="386" t="s">
        <v>275</v>
      </c>
    </row>
    <row r="35" spans="1:16" x14ac:dyDescent="0.3">
      <c r="A35" s="382">
        <v>27</v>
      </c>
      <c r="B35" s="382" t="s">
        <v>360</v>
      </c>
      <c r="C35" s="383" t="s">
        <v>275</v>
      </c>
      <c r="D35" s="383" t="s">
        <v>344</v>
      </c>
      <c r="E35" s="383" t="s">
        <v>344</v>
      </c>
      <c r="F35" s="383" t="s">
        <v>344</v>
      </c>
      <c r="G35" s="383" t="s">
        <v>344</v>
      </c>
      <c r="H35" s="383" t="s">
        <v>344</v>
      </c>
      <c r="I35" s="383" t="s">
        <v>344</v>
      </c>
      <c r="J35" s="383" t="s">
        <v>344</v>
      </c>
      <c r="K35" s="386" t="s">
        <v>275</v>
      </c>
      <c r="L35" s="386" t="s">
        <v>275</v>
      </c>
      <c r="M35" s="386" t="s">
        <v>275</v>
      </c>
      <c r="N35" s="386" t="s">
        <v>275</v>
      </c>
      <c r="O35" s="386" t="s">
        <v>275</v>
      </c>
      <c r="P35" s="386" t="s">
        <v>275</v>
      </c>
    </row>
    <row r="36" spans="1:16" x14ac:dyDescent="0.3">
      <c r="A36" s="382">
        <v>28</v>
      </c>
      <c r="B36" s="382" t="s">
        <v>361</v>
      </c>
      <c r="C36" s="383" t="s">
        <v>275</v>
      </c>
      <c r="D36" s="383" t="s">
        <v>87</v>
      </c>
      <c r="E36" s="383" t="s">
        <v>87</v>
      </c>
      <c r="F36" s="383" t="s">
        <v>87</v>
      </c>
      <c r="G36" s="383" t="s">
        <v>87</v>
      </c>
      <c r="H36" s="383" t="s">
        <v>87</v>
      </c>
      <c r="I36" s="383" t="s">
        <v>87</v>
      </c>
      <c r="J36" s="383" t="s">
        <v>87</v>
      </c>
      <c r="K36" s="386" t="s">
        <v>275</v>
      </c>
      <c r="L36" s="386" t="s">
        <v>275</v>
      </c>
      <c r="M36" s="386" t="s">
        <v>275</v>
      </c>
      <c r="N36" s="386" t="s">
        <v>275</v>
      </c>
      <c r="O36" s="386" t="s">
        <v>275</v>
      </c>
      <c r="P36" s="386" t="s">
        <v>275</v>
      </c>
    </row>
    <row r="37" spans="1:16" x14ac:dyDescent="0.3">
      <c r="A37" s="382">
        <v>29</v>
      </c>
      <c r="B37" s="382" t="s">
        <v>362</v>
      </c>
      <c r="C37" s="383" t="s">
        <v>275</v>
      </c>
      <c r="D37" s="383" t="s">
        <v>230</v>
      </c>
      <c r="E37" s="383" t="s">
        <v>230</v>
      </c>
      <c r="F37" s="383" t="s">
        <v>230</v>
      </c>
      <c r="G37" s="383" t="s">
        <v>230</v>
      </c>
      <c r="H37" s="383" t="s">
        <v>230</v>
      </c>
      <c r="I37" s="383" t="s">
        <v>230</v>
      </c>
      <c r="J37" s="383" t="s">
        <v>230</v>
      </c>
      <c r="K37" s="386" t="s">
        <v>275</v>
      </c>
      <c r="L37" s="386" t="s">
        <v>275</v>
      </c>
      <c r="M37" s="386" t="s">
        <v>275</v>
      </c>
      <c r="N37" s="386" t="s">
        <v>275</v>
      </c>
      <c r="O37" s="386" t="s">
        <v>275</v>
      </c>
      <c r="P37" s="386" t="s">
        <v>275</v>
      </c>
    </row>
    <row r="38" spans="1:16" x14ac:dyDescent="0.3">
      <c r="A38" s="382">
        <v>30</v>
      </c>
      <c r="B38" s="382" t="s">
        <v>363</v>
      </c>
      <c r="C38" s="386" t="s">
        <v>340</v>
      </c>
      <c r="D38" s="386" t="s">
        <v>295</v>
      </c>
      <c r="E38" s="386" t="s">
        <v>295</v>
      </c>
      <c r="F38" s="386" t="s">
        <v>295</v>
      </c>
      <c r="G38" s="386" t="s">
        <v>295</v>
      </c>
      <c r="H38" s="386" t="s">
        <v>295</v>
      </c>
      <c r="I38" s="386" t="s">
        <v>295</v>
      </c>
      <c r="J38" s="386" t="s">
        <v>295</v>
      </c>
      <c r="K38" s="386" t="s">
        <v>340</v>
      </c>
      <c r="L38" s="386" t="s">
        <v>340</v>
      </c>
      <c r="M38" s="386" t="s">
        <v>340</v>
      </c>
      <c r="N38" s="386" t="s">
        <v>340</v>
      </c>
      <c r="O38" s="386" t="s">
        <v>340</v>
      </c>
      <c r="P38" s="386" t="s">
        <v>340</v>
      </c>
    </row>
    <row r="39" spans="1:16" ht="38.4" x14ac:dyDescent="0.3">
      <c r="A39" s="382">
        <v>31</v>
      </c>
      <c r="B39" s="382" t="s">
        <v>364</v>
      </c>
      <c r="C39" s="386" t="s">
        <v>275</v>
      </c>
      <c r="D39" s="386" t="s">
        <v>365</v>
      </c>
      <c r="E39" s="386" t="s">
        <v>365</v>
      </c>
      <c r="F39" s="386" t="s">
        <v>365</v>
      </c>
      <c r="G39" s="386" t="s">
        <v>365</v>
      </c>
      <c r="H39" s="386" t="s">
        <v>365</v>
      </c>
      <c r="I39" s="386" t="s">
        <v>365</v>
      </c>
      <c r="J39" s="386" t="s">
        <v>365</v>
      </c>
      <c r="K39" s="386" t="s">
        <v>275</v>
      </c>
      <c r="L39" s="386" t="s">
        <v>275</v>
      </c>
      <c r="M39" s="386" t="s">
        <v>275</v>
      </c>
      <c r="N39" s="386" t="s">
        <v>275</v>
      </c>
      <c r="O39" s="386" t="s">
        <v>275</v>
      </c>
      <c r="P39" s="386" t="s">
        <v>275</v>
      </c>
    </row>
    <row r="40" spans="1:16" x14ac:dyDescent="0.3">
      <c r="A40" s="382">
        <v>32</v>
      </c>
      <c r="B40" s="382" t="s">
        <v>366</v>
      </c>
      <c r="C40" s="383" t="s">
        <v>275</v>
      </c>
      <c r="D40" s="383" t="s">
        <v>358</v>
      </c>
      <c r="E40" s="383" t="s">
        <v>358</v>
      </c>
      <c r="F40" s="383" t="s">
        <v>358</v>
      </c>
      <c r="G40" s="383" t="s">
        <v>358</v>
      </c>
      <c r="H40" s="383" t="s">
        <v>358</v>
      </c>
      <c r="I40" s="383" t="s">
        <v>358</v>
      </c>
      <c r="J40" s="383" t="s">
        <v>358</v>
      </c>
      <c r="K40" s="386" t="s">
        <v>275</v>
      </c>
      <c r="L40" s="386" t="s">
        <v>275</v>
      </c>
      <c r="M40" s="386" t="s">
        <v>275</v>
      </c>
      <c r="N40" s="386" t="s">
        <v>275</v>
      </c>
      <c r="O40" s="386" t="s">
        <v>275</v>
      </c>
      <c r="P40" s="386" t="s">
        <v>275</v>
      </c>
    </row>
    <row r="41" spans="1:16" x14ac:dyDescent="0.3">
      <c r="A41" s="382">
        <v>33</v>
      </c>
      <c r="B41" s="382" t="s">
        <v>367</v>
      </c>
      <c r="C41" s="383" t="s">
        <v>275</v>
      </c>
      <c r="D41" s="383" t="s">
        <v>368</v>
      </c>
      <c r="E41" s="383" t="s">
        <v>368</v>
      </c>
      <c r="F41" s="383" t="s">
        <v>368</v>
      </c>
      <c r="G41" s="383" t="s">
        <v>368</v>
      </c>
      <c r="H41" s="383" t="s">
        <v>368</v>
      </c>
      <c r="I41" s="383" t="s">
        <v>368</v>
      </c>
      <c r="J41" s="383" t="s">
        <v>368</v>
      </c>
      <c r="K41" s="386" t="s">
        <v>275</v>
      </c>
      <c r="L41" s="386" t="s">
        <v>275</v>
      </c>
      <c r="M41" s="386" t="s">
        <v>275</v>
      </c>
      <c r="N41" s="386" t="s">
        <v>275</v>
      </c>
      <c r="O41" s="386" t="s">
        <v>275</v>
      </c>
      <c r="P41" s="386" t="s">
        <v>275</v>
      </c>
    </row>
    <row r="42" spans="1:16" ht="19.2" x14ac:dyDescent="0.3">
      <c r="A42" s="382">
        <v>34</v>
      </c>
      <c r="B42" s="382" t="s">
        <v>369</v>
      </c>
      <c r="C42" s="386" t="s">
        <v>275</v>
      </c>
      <c r="D42" s="386" t="s">
        <v>370</v>
      </c>
      <c r="E42" s="386" t="s">
        <v>370</v>
      </c>
      <c r="F42" s="386" t="s">
        <v>370</v>
      </c>
      <c r="G42" s="386" t="s">
        <v>370</v>
      </c>
      <c r="H42" s="386" t="s">
        <v>370</v>
      </c>
      <c r="I42" s="386" t="s">
        <v>370</v>
      </c>
      <c r="J42" s="386" t="s">
        <v>370</v>
      </c>
      <c r="K42" s="386" t="s">
        <v>275</v>
      </c>
      <c r="L42" s="386" t="s">
        <v>275</v>
      </c>
      <c r="M42" s="386" t="s">
        <v>275</v>
      </c>
      <c r="N42" s="386" t="s">
        <v>275</v>
      </c>
      <c r="O42" s="386" t="s">
        <v>275</v>
      </c>
      <c r="P42" s="386" t="s">
        <v>275</v>
      </c>
    </row>
    <row r="43" spans="1:16" x14ac:dyDescent="0.3">
      <c r="A43" s="382">
        <v>35</v>
      </c>
      <c r="B43" s="382" t="s">
        <v>371</v>
      </c>
      <c r="C43" s="383" t="s">
        <v>257</v>
      </c>
      <c r="D43" s="383" t="s">
        <v>258</v>
      </c>
      <c r="E43" s="383" t="s">
        <v>258</v>
      </c>
      <c r="F43" s="383" t="s">
        <v>258</v>
      </c>
      <c r="G43" s="383" t="s">
        <v>258</v>
      </c>
      <c r="H43" s="383" t="s">
        <v>258</v>
      </c>
      <c r="I43" s="383" t="s">
        <v>258</v>
      </c>
      <c r="J43" s="383" t="s">
        <v>258</v>
      </c>
      <c r="K43" s="383" t="s">
        <v>372</v>
      </c>
      <c r="L43" s="383" t="s">
        <v>372</v>
      </c>
      <c r="M43" s="383" t="s">
        <v>372</v>
      </c>
      <c r="N43" s="383" t="s">
        <v>372</v>
      </c>
      <c r="O43" s="383" t="s">
        <v>372</v>
      </c>
      <c r="P43" s="383" t="s">
        <v>372</v>
      </c>
    </row>
    <row r="44" spans="1:16" x14ac:dyDescent="0.3">
      <c r="A44" s="382">
        <v>36</v>
      </c>
      <c r="B44" s="382" t="s">
        <v>373</v>
      </c>
      <c r="C44" s="383" t="s">
        <v>340</v>
      </c>
      <c r="D44" s="383" t="s">
        <v>340</v>
      </c>
      <c r="E44" s="383" t="s">
        <v>340</v>
      </c>
      <c r="F44" s="383" t="s">
        <v>340</v>
      </c>
      <c r="G44" s="383" t="s">
        <v>340</v>
      </c>
      <c r="H44" s="383" t="s">
        <v>340</v>
      </c>
      <c r="I44" s="383" t="s">
        <v>340</v>
      </c>
      <c r="J44" s="383" t="s">
        <v>340</v>
      </c>
      <c r="K44" s="383" t="s">
        <v>340</v>
      </c>
      <c r="L44" s="383" t="s">
        <v>340</v>
      </c>
      <c r="M44" s="383" t="s">
        <v>340</v>
      </c>
      <c r="N44" s="383" t="s">
        <v>340</v>
      </c>
      <c r="O44" s="383" t="s">
        <v>340</v>
      </c>
      <c r="P44" s="383" t="s">
        <v>340</v>
      </c>
    </row>
    <row r="45" spans="1:16" x14ac:dyDescent="0.3">
      <c r="A45" s="382">
        <v>37</v>
      </c>
      <c r="B45" s="382" t="s">
        <v>374</v>
      </c>
      <c r="C45" s="386" t="s">
        <v>275</v>
      </c>
      <c r="D45" s="386" t="s">
        <v>275</v>
      </c>
      <c r="E45" s="386" t="s">
        <v>275</v>
      </c>
      <c r="F45" s="386" t="s">
        <v>275</v>
      </c>
      <c r="G45" s="386" t="s">
        <v>275</v>
      </c>
      <c r="H45" s="386" t="s">
        <v>275</v>
      </c>
      <c r="I45" s="386" t="s">
        <v>275</v>
      </c>
      <c r="J45" s="386" t="s">
        <v>275</v>
      </c>
      <c r="K45" s="386" t="s">
        <v>275</v>
      </c>
      <c r="L45" s="386" t="s">
        <v>275</v>
      </c>
      <c r="M45" s="386" t="s">
        <v>275</v>
      </c>
      <c r="N45" s="386" t="s">
        <v>275</v>
      </c>
      <c r="O45" s="386" t="s">
        <v>275</v>
      </c>
      <c r="P45" s="386" t="s">
        <v>275</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5E4D8-284B-4A58-A7C7-0CFD8C377EF9}">
  <sheetPr>
    <pageSetUpPr fitToPage="1"/>
  </sheetPr>
  <dimension ref="A1:J44"/>
  <sheetViews>
    <sheetView showGridLines="0" workbookViewId="0"/>
  </sheetViews>
  <sheetFormatPr baseColWidth="10" defaultRowHeight="14.4" x14ac:dyDescent="0.3"/>
  <cols>
    <col min="1" max="1" width="7.77734375" style="51" customWidth="1"/>
    <col min="2" max="2" width="56.33203125" style="38" customWidth="1"/>
    <col min="3" max="10" width="10.88671875" style="38" customWidth="1"/>
  </cols>
  <sheetData>
    <row r="1" spans="1:10" ht="25.8" x14ac:dyDescent="0.5">
      <c r="A1" s="364" t="s">
        <v>611</v>
      </c>
      <c r="B1" s="37"/>
      <c r="C1" s="37"/>
      <c r="D1" s="37"/>
      <c r="E1" s="37"/>
      <c r="F1" s="37"/>
      <c r="G1" s="37"/>
      <c r="H1" s="37"/>
      <c r="I1" s="37"/>
      <c r="J1" s="37"/>
    </row>
    <row r="2" spans="1:10" x14ac:dyDescent="0.3">
      <c r="A2" s="361"/>
      <c r="B2" s="37"/>
      <c r="C2" s="37"/>
      <c r="D2" s="37"/>
      <c r="E2" s="37"/>
      <c r="F2" s="37"/>
      <c r="G2" s="37"/>
      <c r="H2" s="37"/>
      <c r="I2" s="37"/>
      <c r="J2" s="37"/>
    </row>
    <row r="4" spans="1:10" x14ac:dyDescent="0.3">
      <c r="A4" s="361"/>
      <c r="B4" s="57" t="s">
        <v>376</v>
      </c>
      <c r="C4" s="58" t="s">
        <v>116</v>
      </c>
      <c r="D4" s="58" t="s">
        <v>117</v>
      </c>
      <c r="E4" s="58" t="s">
        <v>118</v>
      </c>
      <c r="F4" s="58" t="s">
        <v>119</v>
      </c>
      <c r="G4" s="58" t="s">
        <v>120</v>
      </c>
      <c r="H4" s="58" t="s">
        <v>121</v>
      </c>
      <c r="I4" s="58" t="s">
        <v>111</v>
      </c>
      <c r="J4" s="58" t="s">
        <v>122</v>
      </c>
    </row>
    <row r="5" spans="1:10" x14ac:dyDescent="0.3">
      <c r="B5" s="57" t="s">
        <v>511</v>
      </c>
      <c r="C5" s="424" t="s">
        <v>612</v>
      </c>
      <c r="D5" s="424"/>
      <c r="E5" s="424"/>
      <c r="F5" s="424"/>
      <c r="G5" s="425" t="s">
        <v>613</v>
      </c>
      <c r="H5" s="426"/>
      <c r="I5" s="426"/>
      <c r="J5" s="427"/>
    </row>
    <row r="6" spans="1:10" x14ac:dyDescent="0.3">
      <c r="A6" s="362" t="s">
        <v>377</v>
      </c>
      <c r="B6" s="57" t="s">
        <v>378</v>
      </c>
      <c r="C6" s="59">
        <v>44561</v>
      </c>
      <c r="D6" s="59">
        <v>44469</v>
      </c>
      <c r="E6" s="59">
        <v>44377</v>
      </c>
      <c r="F6" s="59">
        <v>44286</v>
      </c>
      <c r="G6" s="59">
        <v>44561</v>
      </c>
      <c r="H6" s="59">
        <v>44469</v>
      </c>
      <c r="I6" s="59">
        <v>44377</v>
      </c>
      <c r="J6" s="59">
        <v>44286</v>
      </c>
    </row>
    <row r="7" spans="1:10" ht="15" customHeight="1" x14ac:dyDescent="0.3">
      <c r="A7" s="363" t="s">
        <v>379</v>
      </c>
      <c r="B7" s="69" t="s">
        <v>380</v>
      </c>
      <c r="C7" s="70">
        <v>3</v>
      </c>
      <c r="D7" s="70">
        <v>3</v>
      </c>
      <c r="E7" s="70">
        <v>3</v>
      </c>
      <c r="F7" s="70">
        <v>3</v>
      </c>
      <c r="G7" s="70">
        <v>3</v>
      </c>
      <c r="H7" s="70">
        <v>3</v>
      </c>
      <c r="I7" s="70">
        <v>3</v>
      </c>
      <c r="J7" s="70">
        <v>3</v>
      </c>
    </row>
    <row r="8" spans="1:10" x14ac:dyDescent="0.3">
      <c r="A8" s="428" t="s">
        <v>381</v>
      </c>
      <c r="B8" s="428"/>
      <c r="C8" s="428"/>
      <c r="D8" s="428"/>
      <c r="E8" s="428"/>
      <c r="F8" s="428"/>
      <c r="G8" s="428"/>
      <c r="H8" s="428"/>
      <c r="I8" s="428"/>
      <c r="J8" s="428"/>
    </row>
    <row r="9" spans="1:10" ht="30.75" customHeight="1" x14ac:dyDescent="0.3">
      <c r="A9" s="261">
        <v>1</v>
      </c>
      <c r="B9" s="63" t="s">
        <v>382</v>
      </c>
      <c r="C9" s="429"/>
      <c r="D9" s="430"/>
      <c r="E9" s="430"/>
      <c r="F9" s="431"/>
      <c r="G9" s="62">
        <v>18994.209768766665</v>
      </c>
      <c r="H9" s="62">
        <v>19346.467487182766</v>
      </c>
      <c r="I9" s="62">
        <v>19385.994295396664</v>
      </c>
      <c r="J9" s="62">
        <v>23036.992616013333</v>
      </c>
    </row>
    <row r="10" spans="1:10" x14ac:dyDescent="0.3">
      <c r="A10" s="419" t="s">
        <v>383</v>
      </c>
      <c r="B10" s="419"/>
      <c r="C10" s="419"/>
      <c r="D10" s="419"/>
      <c r="E10" s="419"/>
      <c r="F10" s="419"/>
      <c r="G10" s="419"/>
      <c r="H10" s="419"/>
      <c r="I10" s="419"/>
      <c r="J10" s="419"/>
    </row>
    <row r="11" spans="1:10" ht="28.8" x14ac:dyDescent="0.3">
      <c r="A11" s="261">
        <v>2</v>
      </c>
      <c r="B11" s="63" t="s">
        <v>384</v>
      </c>
      <c r="C11" s="62">
        <v>34512.779771000001</v>
      </c>
      <c r="D11" s="62">
        <v>35031.708314999996</v>
      </c>
      <c r="E11" s="62">
        <v>34362.840897333335</v>
      </c>
      <c r="F11" s="62">
        <v>33929.995739999998</v>
      </c>
      <c r="G11" s="62">
        <v>2075.8867890333331</v>
      </c>
      <c r="H11" s="62">
        <v>2003.2972184666669</v>
      </c>
      <c r="I11" s="62">
        <v>1869.6800684000002</v>
      </c>
      <c r="J11" s="62">
        <v>1839.3748932666667</v>
      </c>
    </row>
    <row r="12" spans="1:10" x14ac:dyDescent="0.3">
      <c r="A12" s="261">
        <v>3</v>
      </c>
      <c r="B12" s="64" t="s">
        <v>385</v>
      </c>
      <c r="C12" s="62">
        <v>24923.675879666669</v>
      </c>
      <c r="D12" s="62">
        <v>24989.935891999998</v>
      </c>
      <c r="E12" s="62">
        <v>24308.594379666669</v>
      </c>
      <c r="F12" s="62">
        <v>23568.380885333332</v>
      </c>
      <c r="G12" s="62">
        <v>1246.1837939833333</v>
      </c>
      <c r="H12" s="62">
        <v>1249.4967946000002</v>
      </c>
      <c r="I12" s="62">
        <v>1215.4297189833335</v>
      </c>
      <c r="J12" s="62">
        <v>1178.4190442666666</v>
      </c>
    </row>
    <row r="13" spans="1:10" x14ac:dyDescent="0.3">
      <c r="A13" s="261">
        <v>4</v>
      </c>
      <c r="B13" s="64" t="s">
        <v>386</v>
      </c>
      <c r="C13" s="62">
        <v>6532.6446826666679</v>
      </c>
      <c r="D13" s="62">
        <v>6557.4356083333332</v>
      </c>
      <c r="E13" s="62">
        <v>6319.8030580000004</v>
      </c>
      <c r="F13" s="62">
        <v>6434.7291519999999</v>
      </c>
      <c r="G13" s="62">
        <v>660.54119805000005</v>
      </c>
      <c r="H13" s="62">
        <v>662.98628086666668</v>
      </c>
      <c r="I13" s="62">
        <v>637.41470541666683</v>
      </c>
      <c r="J13" s="62">
        <v>649.09949533333338</v>
      </c>
    </row>
    <row r="14" spans="1:10" x14ac:dyDescent="0.3">
      <c r="A14" s="261">
        <v>5</v>
      </c>
      <c r="B14" s="63" t="s">
        <v>387</v>
      </c>
      <c r="C14" s="62">
        <v>25592.112992666665</v>
      </c>
      <c r="D14" s="62">
        <v>26063.537368000001</v>
      </c>
      <c r="E14" s="62">
        <v>26872.390931666665</v>
      </c>
      <c r="F14" s="62">
        <v>24883.927070666668</v>
      </c>
      <c r="G14" s="62">
        <v>9405.5130778000002</v>
      </c>
      <c r="H14" s="62">
        <v>9596.0147920166692</v>
      </c>
      <c r="I14" s="62">
        <v>10081.561362366667</v>
      </c>
      <c r="J14" s="62">
        <v>9314.1890601499999</v>
      </c>
    </row>
    <row r="15" spans="1:10" ht="28.8" x14ac:dyDescent="0.3">
      <c r="A15" s="261">
        <v>6</v>
      </c>
      <c r="B15" s="64" t="s">
        <v>388</v>
      </c>
      <c r="C15" s="62">
        <v>4736.1912786666662</v>
      </c>
      <c r="D15" s="62">
        <v>5465.5925429999998</v>
      </c>
      <c r="E15" s="62">
        <v>8261.4484766666665</v>
      </c>
      <c r="F15" s="62">
        <v>8698.1672123333337</v>
      </c>
      <c r="G15" s="62">
        <v>786.35467733333337</v>
      </c>
      <c r="H15" s="62">
        <v>918.93427208333344</v>
      </c>
      <c r="I15" s="62">
        <v>1449.2816642333335</v>
      </c>
      <c r="J15" s="62">
        <v>1505.3913992166665</v>
      </c>
    </row>
    <row r="16" spans="1:10" x14ac:dyDescent="0.3">
      <c r="A16" s="261">
        <v>7</v>
      </c>
      <c r="B16" s="64" t="s">
        <v>389</v>
      </c>
      <c r="C16" s="62">
        <v>20827.741918</v>
      </c>
      <c r="D16" s="62">
        <v>20565.865060333334</v>
      </c>
      <c r="E16" s="62">
        <v>17314.004615666669</v>
      </c>
      <c r="F16" s="62">
        <v>14301.182666666668</v>
      </c>
      <c r="G16" s="62">
        <v>8590.9786044666671</v>
      </c>
      <c r="H16" s="62">
        <v>8645.0007552666666</v>
      </c>
      <c r="I16" s="62">
        <v>7335.3418587999995</v>
      </c>
      <c r="J16" s="62">
        <v>5924.2204692666674</v>
      </c>
    </row>
    <row r="17" spans="1:10" x14ac:dyDescent="0.3">
      <c r="A17" s="261">
        <v>8</v>
      </c>
      <c r="B17" s="64" t="s">
        <v>390</v>
      </c>
      <c r="C17" s="62">
        <v>28.179796</v>
      </c>
      <c r="D17" s="62">
        <v>32.079764666666669</v>
      </c>
      <c r="E17" s="62">
        <v>1296.9378393333334</v>
      </c>
      <c r="F17" s="62">
        <v>1884.577191666667</v>
      </c>
      <c r="G17" s="62">
        <v>28.179796</v>
      </c>
      <c r="H17" s="62">
        <v>32.079764666666669</v>
      </c>
      <c r="I17" s="62">
        <v>1296.9378393333334</v>
      </c>
      <c r="J17" s="62">
        <v>1884.577191666667</v>
      </c>
    </row>
    <row r="18" spans="1:10" x14ac:dyDescent="0.3">
      <c r="A18" s="261">
        <v>9</v>
      </c>
      <c r="B18" s="64" t="s">
        <v>391</v>
      </c>
      <c r="C18" s="423"/>
      <c r="D18" s="423"/>
      <c r="E18" s="423"/>
      <c r="F18" s="423"/>
      <c r="G18" s="62">
        <v>0</v>
      </c>
      <c r="H18" s="62">
        <v>7.0351933166666676</v>
      </c>
      <c r="I18" s="62">
        <v>35.233213143333337</v>
      </c>
      <c r="J18" s="62">
        <v>0</v>
      </c>
    </row>
    <row r="19" spans="1:10" x14ac:dyDescent="0.3">
      <c r="A19" s="261">
        <v>10</v>
      </c>
      <c r="B19" s="63" t="s">
        <v>392</v>
      </c>
      <c r="C19" s="62">
        <v>13486.603247999999</v>
      </c>
      <c r="D19" s="62">
        <v>13764.560066666667</v>
      </c>
      <c r="E19" s="62">
        <v>12807.897388666666</v>
      </c>
      <c r="F19" s="62">
        <v>13332.091258</v>
      </c>
      <c r="G19" s="62">
        <v>2109.6552075166669</v>
      </c>
      <c r="H19" s="62">
        <v>2149.1214062166669</v>
      </c>
      <c r="I19" s="62">
        <v>1493.0418370500001</v>
      </c>
      <c r="J19" s="62">
        <v>2046.6944230333331</v>
      </c>
    </row>
    <row r="20" spans="1:10" ht="28.8" x14ac:dyDescent="0.3">
      <c r="A20" s="261">
        <v>11</v>
      </c>
      <c r="B20" s="64" t="s">
        <v>393</v>
      </c>
      <c r="C20" s="62">
        <v>1050.7887470000001</v>
      </c>
      <c r="D20" s="62">
        <v>1328.9064766666668</v>
      </c>
      <c r="E20" s="62">
        <v>776.76804366666659</v>
      </c>
      <c r="F20" s="62">
        <v>1326.9808810000002</v>
      </c>
      <c r="G20" s="62">
        <v>1050.7887470000001</v>
      </c>
      <c r="H20" s="62">
        <v>1328.9064766666668</v>
      </c>
      <c r="I20" s="62">
        <v>776.76804366666659</v>
      </c>
      <c r="J20" s="62">
        <v>1326.9808810000002</v>
      </c>
    </row>
    <row r="21" spans="1:10" x14ac:dyDescent="0.3">
      <c r="A21" s="261">
        <v>12</v>
      </c>
      <c r="B21" s="64" t="s">
        <v>394</v>
      </c>
      <c r="C21" s="62">
        <v>215.59309399999998</v>
      </c>
      <c r="D21" s="62">
        <v>7.2127203333333325</v>
      </c>
      <c r="E21" s="62">
        <v>5.067037</v>
      </c>
      <c r="F21" s="62">
        <v>0</v>
      </c>
      <c r="G21" s="62">
        <v>215.59309399999998</v>
      </c>
      <c r="H21" s="62">
        <v>7.2127203333333325</v>
      </c>
      <c r="I21" s="62">
        <v>5.067037</v>
      </c>
      <c r="J21" s="62">
        <v>0</v>
      </c>
    </row>
    <row r="22" spans="1:10" x14ac:dyDescent="0.3">
      <c r="A22" s="261">
        <v>13</v>
      </c>
      <c r="B22" s="64" t="s">
        <v>395</v>
      </c>
      <c r="C22" s="62">
        <v>12220.221406999999</v>
      </c>
      <c r="D22" s="62">
        <v>12428.440869666665</v>
      </c>
      <c r="E22" s="62">
        <v>12026.062308</v>
      </c>
      <c r="F22" s="62">
        <v>12005.110376999999</v>
      </c>
      <c r="G22" s="62">
        <v>843.27336651666667</v>
      </c>
      <c r="H22" s="62">
        <v>813.00220921666676</v>
      </c>
      <c r="I22" s="62">
        <v>711.20675638333341</v>
      </c>
      <c r="J22" s="62">
        <v>719.7135420333334</v>
      </c>
    </row>
    <row r="23" spans="1:10" x14ac:dyDescent="0.3">
      <c r="A23" s="261">
        <v>14</v>
      </c>
      <c r="B23" s="63" t="s">
        <v>396</v>
      </c>
      <c r="C23" s="62">
        <v>259.38792899999999</v>
      </c>
      <c r="D23" s="62">
        <v>122.22517633333332</v>
      </c>
      <c r="E23" s="62">
        <v>223.85160299999998</v>
      </c>
      <c r="F23" s="62">
        <v>268.15571066666666</v>
      </c>
      <c r="G23" s="62">
        <v>259.38792899999999</v>
      </c>
      <c r="H23" s="62">
        <v>122.22517633333332</v>
      </c>
      <c r="I23" s="62">
        <v>223.85160299999998</v>
      </c>
      <c r="J23" s="62">
        <v>268.15571066666666</v>
      </c>
    </row>
    <row r="24" spans="1:10" x14ac:dyDescent="0.3">
      <c r="A24" s="261">
        <v>15</v>
      </c>
      <c r="B24" s="63" t="s">
        <v>397</v>
      </c>
      <c r="C24" s="62">
        <v>10298.751604666666</v>
      </c>
      <c r="D24" s="62">
        <v>8781.6614073333349</v>
      </c>
      <c r="E24" s="62">
        <v>9059.3297276666672</v>
      </c>
      <c r="F24" s="62">
        <v>8061.2676933333341</v>
      </c>
      <c r="G24" s="62">
        <v>889.00970171000006</v>
      </c>
      <c r="H24" s="62">
        <v>753.01756404666685</v>
      </c>
      <c r="I24" s="62">
        <v>1001.7411231599999</v>
      </c>
      <c r="J24" s="62">
        <v>1007.01485238</v>
      </c>
    </row>
    <row r="25" spans="1:10" x14ac:dyDescent="0.3">
      <c r="A25" s="65">
        <v>16</v>
      </c>
      <c r="B25" s="66" t="s">
        <v>398</v>
      </c>
      <c r="C25" s="423"/>
      <c r="D25" s="423"/>
      <c r="E25" s="423"/>
      <c r="F25" s="423"/>
      <c r="G25" s="62">
        <v>14739.452705060001</v>
      </c>
      <c r="H25" s="62">
        <v>14630.711350396668</v>
      </c>
      <c r="I25" s="62">
        <v>14705.109207119998</v>
      </c>
      <c r="J25" s="62">
        <v>14475.428939496667</v>
      </c>
    </row>
    <row r="26" spans="1:10" x14ac:dyDescent="0.3">
      <c r="A26" s="419" t="s">
        <v>399</v>
      </c>
      <c r="B26" s="419"/>
      <c r="C26" s="419"/>
      <c r="D26" s="419"/>
      <c r="E26" s="419"/>
      <c r="F26" s="419"/>
      <c r="G26" s="419"/>
      <c r="H26" s="419"/>
      <c r="I26" s="419"/>
      <c r="J26" s="419"/>
    </row>
    <row r="27" spans="1:10" x14ac:dyDescent="0.3">
      <c r="A27" s="261">
        <v>17</v>
      </c>
      <c r="B27" s="67" t="s">
        <v>400</v>
      </c>
      <c r="C27" s="62">
        <v>1713.677117</v>
      </c>
      <c r="D27" s="62">
        <v>2337.8747416666665</v>
      </c>
      <c r="E27" s="62">
        <v>1183.1568883333332</v>
      </c>
      <c r="F27" s="62">
        <v>6288.4604013333328</v>
      </c>
      <c r="G27" s="62">
        <v>9.2875380966666672</v>
      </c>
      <c r="H27" s="62">
        <v>50.783507116666669</v>
      </c>
      <c r="I27" s="62">
        <v>41.21218656333334</v>
      </c>
      <c r="J27" s="62">
        <v>264.64852342</v>
      </c>
    </row>
    <row r="28" spans="1:10" x14ac:dyDescent="0.3">
      <c r="A28" s="261">
        <v>18</v>
      </c>
      <c r="B28" s="67" t="s">
        <v>401</v>
      </c>
      <c r="C28" s="62">
        <v>746.73302333333322</v>
      </c>
      <c r="D28" s="62">
        <v>778.08565433333331</v>
      </c>
      <c r="E28" s="62">
        <v>858.4271613333334</v>
      </c>
      <c r="F28" s="62">
        <v>718.58085566666659</v>
      </c>
      <c r="G28" s="62">
        <v>571.80985283333337</v>
      </c>
      <c r="H28" s="62">
        <v>621.85115933333327</v>
      </c>
      <c r="I28" s="62">
        <v>701.7860046666666</v>
      </c>
      <c r="J28" s="62">
        <v>572.57741750000002</v>
      </c>
    </row>
    <row r="29" spans="1:10" x14ac:dyDescent="0.3">
      <c r="A29" s="261">
        <v>19</v>
      </c>
      <c r="B29" s="67" t="s">
        <v>402</v>
      </c>
      <c r="C29" s="62">
        <v>116.76255466666665</v>
      </c>
      <c r="D29" s="62">
        <v>31.305193666666668</v>
      </c>
      <c r="E29" s="62">
        <v>1115.9910486321332</v>
      </c>
      <c r="F29" s="62">
        <v>350.91489366666661</v>
      </c>
      <c r="G29" s="62">
        <v>116.76255466666665</v>
      </c>
      <c r="H29" s="62">
        <v>31.305193666666668</v>
      </c>
      <c r="I29" s="62">
        <v>1115.9910486321332</v>
      </c>
      <c r="J29" s="62">
        <v>350.91489366666661</v>
      </c>
    </row>
    <row r="30" spans="1:10" x14ac:dyDescent="0.3">
      <c r="A30" s="421" t="s">
        <v>403</v>
      </c>
      <c r="B30" s="418" t="s">
        <v>404</v>
      </c>
      <c r="C30" s="423"/>
      <c r="D30" s="423"/>
      <c r="E30" s="423"/>
      <c r="F30" s="423"/>
      <c r="G30" s="420">
        <v>0</v>
      </c>
      <c r="H30" s="420">
        <v>0</v>
      </c>
      <c r="I30" s="420">
        <v>0</v>
      </c>
      <c r="J30" s="420">
        <v>0</v>
      </c>
    </row>
    <row r="31" spans="1:10" ht="40.200000000000003" customHeight="1" x14ac:dyDescent="0.3">
      <c r="A31" s="421"/>
      <c r="B31" s="418"/>
      <c r="C31" s="423"/>
      <c r="D31" s="423"/>
      <c r="E31" s="423"/>
      <c r="F31" s="423"/>
      <c r="G31" s="420"/>
      <c r="H31" s="420">
        <v>0</v>
      </c>
      <c r="I31" s="420">
        <v>0</v>
      </c>
      <c r="J31" s="420">
        <v>0</v>
      </c>
    </row>
    <row r="32" spans="1:10" ht="7.5" customHeight="1" x14ac:dyDescent="0.3">
      <c r="A32" s="421" t="s">
        <v>405</v>
      </c>
      <c r="B32" s="418" t="s">
        <v>406</v>
      </c>
      <c r="C32" s="423"/>
      <c r="D32" s="423"/>
      <c r="E32" s="423"/>
      <c r="F32" s="423"/>
      <c r="G32" s="420">
        <v>0</v>
      </c>
      <c r="H32" s="420">
        <v>0</v>
      </c>
      <c r="I32" s="420">
        <v>0</v>
      </c>
      <c r="J32" s="420">
        <v>0</v>
      </c>
    </row>
    <row r="33" spans="1:10" ht="7.5" customHeight="1" x14ac:dyDescent="0.3">
      <c r="A33" s="421"/>
      <c r="B33" s="418"/>
      <c r="C33" s="423"/>
      <c r="D33" s="423"/>
      <c r="E33" s="423"/>
      <c r="F33" s="423"/>
      <c r="G33" s="420">
        <v>0</v>
      </c>
      <c r="H33" s="420">
        <v>0</v>
      </c>
      <c r="I33" s="420">
        <v>0</v>
      </c>
      <c r="J33" s="420">
        <v>0</v>
      </c>
    </row>
    <row r="34" spans="1:10" x14ac:dyDescent="0.3">
      <c r="A34" s="68">
        <v>20</v>
      </c>
      <c r="B34" s="63" t="s">
        <v>407</v>
      </c>
      <c r="C34" s="62">
        <v>2577.1726949999997</v>
      </c>
      <c r="D34" s="62">
        <v>3147.265589666667</v>
      </c>
      <c r="E34" s="62">
        <v>3157.5750982988006</v>
      </c>
      <c r="F34" s="62">
        <v>7357.956150666666</v>
      </c>
      <c r="G34" s="62">
        <v>697.85994559666653</v>
      </c>
      <c r="H34" s="62">
        <v>703.93986011666675</v>
      </c>
      <c r="I34" s="62">
        <v>1858.9892398621332</v>
      </c>
      <c r="J34" s="62">
        <v>1188.1408345866666</v>
      </c>
    </row>
    <row r="35" spans="1:10" ht="7.5" customHeight="1" x14ac:dyDescent="0.3">
      <c r="A35" s="421" t="s">
        <v>29</v>
      </c>
      <c r="B35" s="422" t="s">
        <v>408</v>
      </c>
      <c r="C35" s="417">
        <v>0</v>
      </c>
      <c r="D35" s="417">
        <v>0</v>
      </c>
      <c r="E35" s="417">
        <v>0</v>
      </c>
      <c r="F35" s="417">
        <v>0</v>
      </c>
      <c r="G35" s="417">
        <v>0</v>
      </c>
      <c r="H35" s="417">
        <v>0</v>
      </c>
      <c r="I35" s="417">
        <v>0</v>
      </c>
      <c r="J35" s="417">
        <v>0</v>
      </c>
    </row>
    <row r="36" spans="1:10" ht="7.5" customHeight="1" x14ac:dyDescent="0.3">
      <c r="A36" s="421"/>
      <c r="B36" s="422"/>
      <c r="C36" s="418">
        <v>0</v>
      </c>
      <c r="D36" s="418">
        <v>0</v>
      </c>
      <c r="E36" s="418">
        <v>0</v>
      </c>
      <c r="F36" s="418">
        <v>0</v>
      </c>
      <c r="G36" s="418">
        <v>0</v>
      </c>
      <c r="H36" s="418">
        <v>0</v>
      </c>
      <c r="I36" s="418">
        <v>0</v>
      </c>
      <c r="J36" s="418">
        <v>0</v>
      </c>
    </row>
    <row r="37" spans="1:10" ht="7.5" customHeight="1" x14ac:dyDescent="0.3">
      <c r="A37" s="421" t="s">
        <v>31</v>
      </c>
      <c r="B37" s="422" t="s">
        <v>409</v>
      </c>
      <c r="C37" s="417">
        <v>0</v>
      </c>
      <c r="D37" s="417">
        <v>0</v>
      </c>
      <c r="E37" s="417">
        <v>0</v>
      </c>
      <c r="F37" s="417">
        <v>0</v>
      </c>
      <c r="G37" s="417">
        <v>0</v>
      </c>
      <c r="H37" s="417">
        <v>0</v>
      </c>
      <c r="I37" s="417">
        <v>0</v>
      </c>
      <c r="J37" s="417">
        <v>0</v>
      </c>
    </row>
    <row r="38" spans="1:10" ht="7.5" customHeight="1" x14ac:dyDescent="0.3">
      <c r="A38" s="421"/>
      <c r="B38" s="422"/>
      <c r="C38" s="418">
        <v>0</v>
      </c>
      <c r="D38" s="418">
        <v>0</v>
      </c>
      <c r="E38" s="418">
        <v>0</v>
      </c>
      <c r="F38" s="418">
        <v>0</v>
      </c>
      <c r="G38" s="418">
        <v>0</v>
      </c>
      <c r="H38" s="418">
        <v>0</v>
      </c>
      <c r="I38" s="418">
        <v>0</v>
      </c>
      <c r="J38" s="418">
        <v>0</v>
      </c>
    </row>
    <row r="39" spans="1:10" ht="7.5" customHeight="1" x14ac:dyDescent="0.3">
      <c r="A39" s="421" t="s">
        <v>33</v>
      </c>
      <c r="B39" s="422" t="s">
        <v>410</v>
      </c>
      <c r="C39" s="417">
        <v>2577.1726949999997</v>
      </c>
      <c r="D39" s="417">
        <v>3147.265589666667</v>
      </c>
      <c r="E39" s="417">
        <v>3157.5750982988006</v>
      </c>
      <c r="F39" s="417">
        <v>7357.956150666666</v>
      </c>
      <c r="G39" s="417">
        <v>697.85994559666653</v>
      </c>
      <c r="H39" s="417">
        <v>703.93986011666675</v>
      </c>
      <c r="I39" s="417">
        <v>1858.9892398621332</v>
      </c>
      <c r="J39" s="417">
        <v>1188.1408345866666</v>
      </c>
    </row>
    <row r="40" spans="1:10" ht="7.5" customHeight="1" x14ac:dyDescent="0.3">
      <c r="A40" s="421"/>
      <c r="B40" s="422"/>
      <c r="C40" s="418">
        <v>0</v>
      </c>
      <c r="D40" s="418">
        <v>0</v>
      </c>
      <c r="E40" s="418">
        <v>0</v>
      </c>
      <c r="F40" s="418">
        <v>0</v>
      </c>
      <c r="G40" s="418">
        <v>0</v>
      </c>
      <c r="H40" s="418">
        <v>0</v>
      </c>
      <c r="I40" s="418">
        <v>0</v>
      </c>
      <c r="J40" s="418">
        <v>0</v>
      </c>
    </row>
    <row r="41" spans="1:10" x14ac:dyDescent="0.3">
      <c r="A41" s="433" t="s">
        <v>411</v>
      </c>
      <c r="B41" s="433"/>
      <c r="C41" s="433"/>
      <c r="D41" s="433"/>
      <c r="E41" s="433"/>
      <c r="F41" s="433"/>
      <c r="G41" s="433"/>
      <c r="H41" s="433"/>
      <c r="I41" s="433"/>
      <c r="J41" s="433"/>
    </row>
    <row r="42" spans="1:10" x14ac:dyDescent="0.3">
      <c r="A42" s="60">
        <v>21</v>
      </c>
      <c r="B42" s="61" t="s">
        <v>412</v>
      </c>
      <c r="C42" s="423"/>
      <c r="D42" s="423"/>
      <c r="E42" s="423"/>
      <c r="F42" s="423"/>
      <c r="G42" s="62">
        <v>18994.209768766665</v>
      </c>
      <c r="H42" s="62">
        <v>19346.467487182766</v>
      </c>
      <c r="I42" s="62">
        <v>19385.994295396664</v>
      </c>
      <c r="J42" s="62">
        <v>23036.992616013333</v>
      </c>
    </row>
    <row r="43" spans="1:10" x14ac:dyDescent="0.3">
      <c r="A43" s="60">
        <v>22</v>
      </c>
      <c r="B43" s="63" t="s">
        <v>413</v>
      </c>
      <c r="C43" s="423"/>
      <c r="D43" s="423"/>
      <c r="E43" s="423"/>
      <c r="F43" s="423"/>
      <c r="G43" s="62">
        <v>14041.592759463334</v>
      </c>
      <c r="H43" s="62">
        <v>13926.77149028</v>
      </c>
      <c r="I43" s="62">
        <v>12846.119967257868</v>
      </c>
      <c r="J43" s="62">
        <v>13287.288104910001</v>
      </c>
    </row>
    <row r="44" spans="1:10" x14ac:dyDescent="0.3">
      <c r="A44" s="60">
        <v>23</v>
      </c>
      <c r="B44" s="406" t="s">
        <v>414</v>
      </c>
      <c r="C44" s="432"/>
      <c r="D44" s="432"/>
      <c r="E44" s="432"/>
      <c r="F44" s="432"/>
      <c r="G44" s="407">
        <v>1.3527104862064536</v>
      </c>
      <c r="H44" s="407">
        <v>1.389156668556339</v>
      </c>
      <c r="I44" s="407">
        <v>1.5090933561890749</v>
      </c>
      <c r="J44" s="407">
        <v>1.7337618055787141</v>
      </c>
    </row>
  </sheetData>
  <mergeCells count="60">
    <mergeCell ref="C43:F43"/>
    <mergeCell ref="C44:F44"/>
    <mergeCell ref="J32:J33"/>
    <mergeCell ref="J35:J36"/>
    <mergeCell ref="J37:J38"/>
    <mergeCell ref="J39:J40"/>
    <mergeCell ref="A41:J41"/>
    <mergeCell ref="C42:F42"/>
    <mergeCell ref="I39:I40"/>
    <mergeCell ref="I37:I38"/>
    <mergeCell ref="A39:A40"/>
    <mergeCell ref="B39:B40"/>
    <mergeCell ref="C39:C40"/>
    <mergeCell ref="D39:D40"/>
    <mergeCell ref="E39:E40"/>
    <mergeCell ref="F39:F40"/>
    <mergeCell ref="G39:G40"/>
    <mergeCell ref="C25:F25"/>
    <mergeCell ref="A26:J26"/>
    <mergeCell ref="B30:B31"/>
    <mergeCell ref="J30:J31"/>
    <mergeCell ref="A30:A31"/>
    <mergeCell ref="G30:G31"/>
    <mergeCell ref="H30:H31"/>
    <mergeCell ref="I30:I31"/>
    <mergeCell ref="C30:F30"/>
    <mergeCell ref="C31:F31"/>
    <mergeCell ref="H39:H40"/>
    <mergeCell ref="I35:I36"/>
    <mergeCell ref="A37:A38"/>
    <mergeCell ref="G32:G33"/>
    <mergeCell ref="H32:H33"/>
    <mergeCell ref="C5:F5"/>
    <mergeCell ref="G5:J5"/>
    <mergeCell ref="A8:B8"/>
    <mergeCell ref="C8:J8"/>
    <mergeCell ref="C9:F9"/>
    <mergeCell ref="C18:F18"/>
    <mergeCell ref="G37:G38"/>
    <mergeCell ref="B37:B38"/>
    <mergeCell ref="C37:C38"/>
    <mergeCell ref="D37:D38"/>
    <mergeCell ref="E37:E38"/>
    <mergeCell ref="F37:F38"/>
    <mergeCell ref="H37:H38"/>
    <mergeCell ref="A10:B10"/>
    <mergeCell ref="C10:J10"/>
    <mergeCell ref="I32:I33"/>
    <mergeCell ref="A35:A36"/>
    <mergeCell ref="B35:B36"/>
    <mergeCell ref="C35:C36"/>
    <mergeCell ref="D35:D36"/>
    <mergeCell ref="E35:E36"/>
    <mergeCell ref="F35:F36"/>
    <mergeCell ref="G35:G36"/>
    <mergeCell ref="H35:H36"/>
    <mergeCell ref="A32:A33"/>
    <mergeCell ref="C32:F32"/>
    <mergeCell ref="C33:F33"/>
    <mergeCell ref="B32:B33"/>
  </mergeCells>
  <pageMargins left="0.7" right="0.7" top="0.75" bottom="0.75" header="0.3" footer="0.3"/>
  <pageSetup paperSize="9" scale="7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9F436-F2AC-4964-9242-C1EFB52FAB13}">
  <dimension ref="A1:C118"/>
  <sheetViews>
    <sheetView showGridLines="0" zoomScaleNormal="100" workbookViewId="0"/>
  </sheetViews>
  <sheetFormatPr baseColWidth="10" defaultRowHeight="14.4" x14ac:dyDescent="0.3"/>
  <cols>
    <col min="1" max="1" width="7.77734375" customWidth="1"/>
    <col min="2" max="2" width="62.77734375" customWidth="1"/>
    <col min="3" max="3" width="31.109375" style="40" customWidth="1"/>
  </cols>
  <sheetData>
    <row r="1" spans="1:3" ht="25.8" x14ac:dyDescent="0.5">
      <c r="A1" s="280" t="s">
        <v>614</v>
      </c>
    </row>
    <row r="2" spans="1:3" x14ac:dyDescent="0.3">
      <c r="B2" s="1"/>
    </row>
    <row r="4" spans="1:3" ht="55.2" customHeight="1" x14ac:dyDescent="0.3">
      <c r="A4" s="374"/>
      <c r="B4" s="316" t="s">
        <v>511</v>
      </c>
      <c r="C4" s="46" t="s">
        <v>0</v>
      </c>
    </row>
    <row r="5" spans="1:3" x14ac:dyDescent="0.3">
      <c r="A5" s="436" t="s">
        <v>1</v>
      </c>
      <c r="B5" s="437"/>
      <c r="C5" s="437"/>
    </row>
    <row r="6" spans="1:3" x14ac:dyDescent="0.3">
      <c r="A6" s="12">
        <v>1</v>
      </c>
      <c r="B6" s="7" t="s">
        <v>2</v>
      </c>
      <c r="C6" s="200">
        <v>1546.0733714155999</v>
      </c>
    </row>
    <row r="7" spans="1:3" x14ac:dyDescent="0.3">
      <c r="A7" s="10"/>
      <c r="B7" s="2" t="s">
        <v>3</v>
      </c>
      <c r="C7" s="209">
        <v>0</v>
      </c>
    </row>
    <row r="8" spans="1:3" x14ac:dyDescent="0.3">
      <c r="A8" s="10"/>
      <c r="B8" s="2" t="s">
        <v>4</v>
      </c>
      <c r="C8" s="209">
        <v>0</v>
      </c>
    </row>
    <row r="9" spans="1:3" x14ac:dyDescent="0.3">
      <c r="A9" s="10"/>
      <c r="B9" s="2" t="s">
        <v>5</v>
      </c>
      <c r="C9" s="209">
        <v>0</v>
      </c>
    </row>
    <row r="10" spans="1:3" x14ac:dyDescent="0.3">
      <c r="A10" s="10">
        <v>2</v>
      </c>
      <c r="B10" s="2" t="s">
        <v>6</v>
      </c>
      <c r="C10" s="201">
        <v>11269.902445</v>
      </c>
    </row>
    <row r="11" spans="1:3" x14ac:dyDescent="0.3">
      <c r="A11" s="10">
        <v>3</v>
      </c>
      <c r="B11" s="2" t="s">
        <v>7</v>
      </c>
      <c r="C11" s="93">
        <v>0</v>
      </c>
    </row>
    <row r="12" spans="1:3" x14ac:dyDescent="0.3">
      <c r="A12" s="10" t="s">
        <v>8</v>
      </c>
      <c r="B12" s="2" t="s">
        <v>9</v>
      </c>
      <c r="C12" s="93">
        <v>0</v>
      </c>
    </row>
    <row r="13" spans="1:3" ht="28.8" x14ac:dyDescent="0.3">
      <c r="A13" s="10">
        <v>4</v>
      </c>
      <c r="B13" s="2" t="s">
        <v>10</v>
      </c>
      <c r="C13" s="93">
        <v>0</v>
      </c>
    </row>
    <row r="14" spans="1:3" x14ac:dyDescent="0.3">
      <c r="A14" s="10">
        <v>5</v>
      </c>
      <c r="B14" s="2" t="s">
        <v>11</v>
      </c>
      <c r="C14" s="94">
        <v>0</v>
      </c>
    </row>
    <row r="15" spans="1:3" ht="28.8" x14ac:dyDescent="0.3">
      <c r="A15" s="10" t="s">
        <v>12</v>
      </c>
      <c r="B15" s="2" t="s">
        <v>13</v>
      </c>
      <c r="C15" s="202">
        <v>888.97815800000001</v>
      </c>
    </row>
    <row r="16" spans="1:3" x14ac:dyDescent="0.3">
      <c r="A16" s="6">
        <v>6</v>
      </c>
      <c r="B16" s="3" t="s">
        <v>14</v>
      </c>
      <c r="C16" s="267">
        <v>13704.953974415599</v>
      </c>
    </row>
    <row r="17" spans="1:3" x14ac:dyDescent="0.3">
      <c r="A17" s="436" t="s">
        <v>15</v>
      </c>
      <c r="B17" s="437"/>
      <c r="C17" s="437"/>
    </row>
    <row r="18" spans="1:3" x14ac:dyDescent="0.3">
      <c r="A18" s="10">
        <v>7</v>
      </c>
      <c r="B18" s="2" t="s">
        <v>16</v>
      </c>
      <c r="C18" s="201">
        <v>-29.233054625599998</v>
      </c>
    </row>
    <row r="19" spans="1:3" x14ac:dyDescent="0.3">
      <c r="A19" s="10">
        <v>8</v>
      </c>
      <c r="B19" s="2" t="s">
        <v>17</v>
      </c>
      <c r="C19" s="201">
        <v>-61.396616858450002</v>
      </c>
    </row>
    <row r="20" spans="1:3" x14ac:dyDescent="0.3">
      <c r="A20" s="10">
        <v>9</v>
      </c>
      <c r="B20" s="2" t="s">
        <v>18</v>
      </c>
      <c r="C20" s="48"/>
    </row>
    <row r="21" spans="1:3" ht="56.4" customHeight="1" x14ac:dyDescent="0.3">
      <c r="A21" s="10">
        <v>10</v>
      </c>
      <c r="B21" s="2" t="s">
        <v>19</v>
      </c>
      <c r="C21" s="93">
        <v>0</v>
      </c>
    </row>
    <row r="22" spans="1:3" ht="28.8" x14ac:dyDescent="0.3">
      <c r="A22" s="10">
        <v>11</v>
      </c>
      <c r="B22" s="2" t="s">
        <v>20</v>
      </c>
      <c r="C22" s="93">
        <v>0</v>
      </c>
    </row>
    <row r="23" spans="1:3" ht="26.4" customHeight="1" x14ac:dyDescent="0.3">
      <c r="A23" s="10">
        <v>12</v>
      </c>
      <c r="B23" s="2" t="s">
        <v>21</v>
      </c>
      <c r="C23" s="93">
        <v>0</v>
      </c>
    </row>
    <row r="24" spans="1:3" ht="28.8" x14ac:dyDescent="0.3">
      <c r="A24" s="10">
        <v>13</v>
      </c>
      <c r="B24" s="2" t="s">
        <v>22</v>
      </c>
      <c r="C24" s="93">
        <v>0</v>
      </c>
    </row>
    <row r="25" spans="1:3" ht="28.8" x14ac:dyDescent="0.3">
      <c r="A25" s="10">
        <v>14</v>
      </c>
      <c r="B25" s="2" t="s">
        <v>23</v>
      </c>
      <c r="C25" s="93">
        <v>0</v>
      </c>
    </row>
    <row r="26" spans="1:3" x14ac:dyDescent="0.3">
      <c r="A26" s="10">
        <v>15</v>
      </c>
      <c r="B26" s="2" t="s">
        <v>24</v>
      </c>
      <c r="C26" s="93">
        <v>0</v>
      </c>
    </row>
    <row r="27" spans="1:3" ht="28.8" x14ac:dyDescent="0.3">
      <c r="A27" s="10">
        <v>16</v>
      </c>
      <c r="B27" s="2" t="s">
        <v>25</v>
      </c>
      <c r="C27" s="201">
        <v>-1.6135999999999999</v>
      </c>
    </row>
    <row r="28" spans="1:3" ht="57.6" x14ac:dyDescent="0.3">
      <c r="A28" s="10">
        <v>17</v>
      </c>
      <c r="B28" s="2" t="s">
        <v>26</v>
      </c>
      <c r="C28" s="93">
        <v>0</v>
      </c>
    </row>
    <row r="29" spans="1:3" ht="72" customHeight="1" x14ac:dyDescent="0.3">
      <c r="A29" s="10">
        <v>18</v>
      </c>
      <c r="B29" s="2" t="s">
        <v>27</v>
      </c>
      <c r="C29" s="93">
        <v>0</v>
      </c>
    </row>
    <row r="30" spans="1:3" ht="67.8" customHeight="1" x14ac:dyDescent="0.3">
      <c r="A30" s="10">
        <v>19</v>
      </c>
      <c r="B30" s="2" t="s">
        <v>28</v>
      </c>
      <c r="C30" s="201">
        <v>-159.26584199999999</v>
      </c>
    </row>
    <row r="31" spans="1:3" x14ac:dyDescent="0.3">
      <c r="A31" s="10">
        <v>20</v>
      </c>
      <c r="B31" s="2" t="s">
        <v>18</v>
      </c>
      <c r="C31" s="49"/>
    </row>
    <row r="32" spans="1:3" ht="28.8" x14ac:dyDescent="0.3">
      <c r="A32" s="10" t="s">
        <v>29</v>
      </c>
      <c r="B32" s="2" t="s">
        <v>30</v>
      </c>
      <c r="C32" s="94">
        <v>0</v>
      </c>
    </row>
    <row r="33" spans="1:3" ht="28.8" x14ac:dyDescent="0.3">
      <c r="A33" s="10" t="s">
        <v>31</v>
      </c>
      <c r="B33" s="2" t="s">
        <v>32</v>
      </c>
      <c r="C33" s="93">
        <v>0</v>
      </c>
    </row>
    <row r="34" spans="1:3" x14ac:dyDescent="0.3">
      <c r="A34" s="10" t="s">
        <v>33</v>
      </c>
      <c r="B34" s="2" t="s">
        <v>34</v>
      </c>
      <c r="C34" s="93">
        <v>0</v>
      </c>
    </row>
    <row r="35" spans="1:3" x14ac:dyDescent="0.3">
      <c r="A35" s="10" t="s">
        <v>35</v>
      </c>
      <c r="B35" s="2" t="s">
        <v>36</v>
      </c>
      <c r="C35" s="93">
        <v>0</v>
      </c>
    </row>
    <row r="36" spans="1:3" ht="43.2" x14ac:dyDescent="0.3">
      <c r="A36" s="10">
        <v>21</v>
      </c>
      <c r="B36" s="2" t="s">
        <v>37</v>
      </c>
      <c r="C36" s="93">
        <v>0</v>
      </c>
    </row>
    <row r="37" spans="1:3" x14ac:dyDescent="0.3">
      <c r="A37" s="10">
        <v>22</v>
      </c>
      <c r="B37" s="2" t="s">
        <v>38</v>
      </c>
      <c r="C37" s="93">
        <v>0</v>
      </c>
    </row>
    <row r="38" spans="1:3" ht="55.8" customHeight="1" x14ac:dyDescent="0.3">
      <c r="A38" s="10">
        <v>23</v>
      </c>
      <c r="B38" s="2" t="s">
        <v>39</v>
      </c>
      <c r="C38" s="203">
        <f>0</f>
        <v>0</v>
      </c>
    </row>
    <row r="39" spans="1:3" x14ac:dyDescent="0.3">
      <c r="A39" s="10">
        <v>24</v>
      </c>
      <c r="B39" s="2" t="s">
        <v>18</v>
      </c>
      <c r="C39" s="204"/>
    </row>
    <row r="40" spans="1:3" ht="29.4" customHeight="1" x14ac:dyDescent="0.3">
      <c r="A40" s="10">
        <v>25</v>
      </c>
      <c r="B40" s="2" t="s">
        <v>40</v>
      </c>
      <c r="C40" s="203">
        <f>0</f>
        <v>0</v>
      </c>
    </row>
    <row r="41" spans="1:3" x14ac:dyDescent="0.3">
      <c r="A41" s="10" t="s">
        <v>41</v>
      </c>
      <c r="B41" s="2" t="s">
        <v>42</v>
      </c>
      <c r="C41" s="93">
        <v>0</v>
      </c>
    </row>
    <row r="42" spans="1:3" ht="57.6" x14ac:dyDescent="0.3">
      <c r="A42" s="10" t="s">
        <v>43</v>
      </c>
      <c r="B42" s="2" t="s">
        <v>44</v>
      </c>
      <c r="C42" s="203">
        <f>0</f>
        <v>0</v>
      </c>
    </row>
    <row r="43" spans="1:3" x14ac:dyDescent="0.3">
      <c r="A43" s="10">
        <v>26</v>
      </c>
      <c r="B43" s="2" t="s">
        <v>18</v>
      </c>
      <c r="C43" s="47"/>
    </row>
    <row r="44" spans="1:3" ht="28.8" x14ac:dyDescent="0.3">
      <c r="A44" s="10">
        <v>27</v>
      </c>
      <c r="B44" s="2" t="s">
        <v>45</v>
      </c>
      <c r="C44" s="93">
        <v>0</v>
      </c>
    </row>
    <row r="45" spans="1:3" x14ac:dyDescent="0.3">
      <c r="A45" s="10" t="s">
        <v>46</v>
      </c>
      <c r="B45" s="2" t="s">
        <v>415</v>
      </c>
      <c r="C45" s="205">
        <v>-449.27732400000002</v>
      </c>
    </row>
    <row r="46" spans="1:3" x14ac:dyDescent="0.3">
      <c r="A46" s="10">
        <v>28</v>
      </c>
      <c r="B46" s="3" t="s">
        <v>47</v>
      </c>
      <c r="C46" s="268">
        <f>(C18+C19+C21+C22+C23+C24+C25+C26+C27+C28+C29+C30+C32+C36+C37+C41+C45)</f>
        <v>-700.78643748405</v>
      </c>
    </row>
    <row r="47" spans="1:3" x14ac:dyDescent="0.3">
      <c r="A47" s="10">
        <v>29</v>
      </c>
      <c r="B47" s="3" t="s">
        <v>48</v>
      </c>
      <c r="C47" s="268">
        <v>13004.167536931549</v>
      </c>
    </row>
    <row r="48" spans="1:3" x14ac:dyDescent="0.3">
      <c r="A48" s="436" t="s">
        <v>49</v>
      </c>
      <c r="B48" s="437"/>
      <c r="C48" s="437"/>
    </row>
    <row r="49" spans="1:3" x14ac:dyDescent="0.3">
      <c r="A49" s="10">
        <v>30</v>
      </c>
      <c r="B49" s="2" t="s">
        <v>2</v>
      </c>
      <c r="C49" s="205">
        <f>C54</f>
        <v>1371.3475000000001</v>
      </c>
    </row>
    <row r="50" spans="1:3" x14ac:dyDescent="0.3">
      <c r="A50" s="10">
        <v>31</v>
      </c>
      <c r="B50" s="2" t="s">
        <v>50</v>
      </c>
      <c r="C50" s="210">
        <f>C49</f>
        <v>1371.3475000000001</v>
      </c>
    </row>
    <row r="51" spans="1:3" x14ac:dyDescent="0.3">
      <c r="A51" s="10">
        <v>32</v>
      </c>
      <c r="B51" s="2" t="s">
        <v>51</v>
      </c>
      <c r="C51" s="94">
        <v>0</v>
      </c>
    </row>
    <row r="52" spans="1:3" ht="43.2" x14ac:dyDescent="0.3">
      <c r="A52" s="10">
        <v>34</v>
      </c>
      <c r="B52" s="2" t="s">
        <v>52</v>
      </c>
      <c r="C52" s="94">
        <v>0</v>
      </c>
    </row>
    <row r="53" spans="1:3" x14ac:dyDescent="0.3">
      <c r="A53" s="10">
        <v>35</v>
      </c>
      <c r="B53" s="2" t="s">
        <v>53</v>
      </c>
      <c r="C53" s="94">
        <v>0</v>
      </c>
    </row>
    <row r="54" spans="1:3" x14ac:dyDescent="0.3">
      <c r="A54" s="6">
        <v>36</v>
      </c>
      <c r="B54" s="3" t="s">
        <v>54</v>
      </c>
      <c r="C54" s="269">
        <f>C64</f>
        <v>1371.3475000000001</v>
      </c>
    </row>
    <row r="55" spans="1:3" x14ac:dyDescent="0.3">
      <c r="A55" s="436" t="s">
        <v>55</v>
      </c>
      <c r="B55" s="437"/>
      <c r="C55" s="437"/>
    </row>
    <row r="56" spans="1:3" ht="28.8" x14ac:dyDescent="0.3">
      <c r="A56" s="10">
        <v>37</v>
      </c>
      <c r="B56" s="2" t="s">
        <v>56</v>
      </c>
      <c r="C56" s="93">
        <v>0</v>
      </c>
    </row>
    <row r="57" spans="1:3" ht="57.6" x14ac:dyDescent="0.3">
      <c r="A57" s="10">
        <v>38</v>
      </c>
      <c r="B57" s="2" t="s">
        <v>57</v>
      </c>
      <c r="C57" s="93">
        <v>0</v>
      </c>
    </row>
    <row r="58" spans="1:3" ht="57.6" x14ac:dyDescent="0.3">
      <c r="A58" s="10">
        <v>39</v>
      </c>
      <c r="B58" s="2" t="s">
        <v>58</v>
      </c>
      <c r="C58" s="93">
        <v>0</v>
      </c>
    </row>
    <row r="59" spans="1:3" ht="57.6" x14ac:dyDescent="0.3">
      <c r="A59" s="10">
        <v>40</v>
      </c>
      <c r="B59" s="2" t="s">
        <v>59</v>
      </c>
      <c r="C59" s="93">
        <v>0</v>
      </c>
    </row>
    <row r="60" spans="1:3" x14ac:dyDescent="0.3">
      <c r="A60" s="10">
        <v>41</v>
      </c>
      <c r="B60" s="2" t="s">
        <v>18</v>
      </c>
      <c r="C60" s="206"/>
    </row>
    <row r="61" spans="1:3" ht="28.8" x14ac:dyDescent="0.3">
      <c r="A61" s="10">
        <v>42</v>
      </c>
      <c r="B61" s="2" t="s">
        <v>60</v>
      </c>
      <c r="C61" s="93">
        <v>0</v>
      </c>
    </row>
    <row r="62" spans="1:3" x14ac:dyDescent="0.3">
      <c r="A62" s="10" t="s">
        <v>61</v>
      </c>
      <c r="B62" s="2" t="s">
        <v>62</v>
      </c>
      <c r="C62" s="94">
        <v>0</v>
      </c>
    </row>
    <row r="63" spans="1:3" x14ac:dyDescent="0.3">
      <c r="A63" s="6">
        <v>43</v>
      </c>
      <c r="B63" s="3" t="s">
        <v>63</v>
      </c>
      <c r="C63" s="93">
        <f>C56+C57+C58+C59+C61+C62</f>
        <v>0</v>
      </c>
    </row>
    <row r="64" spans="1:3" x14ac:dyDescent="0.3">
      <c r="A64" s="6">
        <v>44</v>
      </c>
      <c r="B64" s="3" t="s">
        <v>64</v>
      </c>
      <c r="C64" s="268">
        <v>1371.3475000000001</v>
      </c>
    </row>
    <row r="65" spans="1:3" x14ac:dyDescent="0.3">
      <c r="A65" s="6">
        <v>45</v>
      </c>
      <c r="B65" s="3" t="s">
        <v>65</v>
      </c>
      <c r="C65" s="268">
        <v>14375.515036931549</v>
      </c>
    </row>
    <row r="66" spans="1:3" x14ac:dyDescent="0.3">
      <c r="A66" s="436" t="s">
        <v>66</v>
      </c>
      <c r="B66" s="437"/>
      <c r="C66" s="437"/>
    </row>
    <row r="67" spans="1:3" x14ac:dyDescent="0.3">
      <c r="A67" s="10">
        <v>46</v>
      </c>
      <c r="B67" s="2" t="s">
        <v>67</v>
      </c>
      <c r="C67" s="252">
        <f>C82</f>
        <v>1698.950949</v>
      </c>
    </row>
    <row r="68" spans="1:3" ht="43.2" x14ac:dyDescent="0.3">
      <c r="A68" s="10">
        <v>48</v>
      </c>
      <c r="B68" s="2" t="s">
        <v>68</v>
      </c>
      <c r="C68" s="94">
        <v>0</v>
      </c>
    </row>
    <row r="69" spans="1:3" x14ac:dyDescent="0.3">
      <c r="A69" s="10">
        <v>49</v>
      </c>
      <c r="B69" s="2" t="s">
        <v>69</v>
      </c>
      <c r="C69" s="94">
        <v>0</v>
      </c>
    </row>
    <row r="70" spans="1:3" x14ac:dyDescent="0.3">
      <c r="A70" s="10">
        <v>50</v>
      </c>
      <c r="B70" s="2" t="s">
        <v>70</v>
      </c>
      <c r="C70" s="94">
        <v>0</v>
      </c>
    </row>
    <row r="71" spans="1:3" x14ac:dyDescent="0.3">
      <c r="A71" s="6">
        <v>51</v>
      </c>
      <c r="B71" s="3" t="s">
        <v>71</v>
      </c>
      <c r="C71" s="270">
        <f>C82</f>
        <v>1698.950949</v>
      </c>
    </row>
    <row r="72" spans="1:3" x14ac:dyDescent="0.3">
      <c r="A72" s="436" t="s">
        <v>72</v>
      </c>
      <c r="B72" s="437"/>
      <c r="C72" s="437"/>
    </row>
    <row r="73" spans="1:3" ht="28.8" x14ac:dyDescent="0.3">
      <c r="A73" s="10">
        <v>52</v>
      </c>
      <c r="B73" s="2" t="s">
        <v>73</v>
      </c>
      <c r="C73" s="93">
        <v>0</v>
      </c>
    </row>
    <row r="74" spans="1:3" ht="75" customHeight="1" x14ac:dyDescent="0.3">
      <c r="A74" s="10">
        <v>53</v>
      </c>
      <c r="B74" s="2" t="s">
        <v>74</v>
      </c>
      <c r="C74" s="93">
        <v>0</v>
      </c>
    </row>
    <row r="75" spans="1:3" ht="73.2" customHeight="1" x14ac:dyDescent="0.3">
      <c r="A75" s="10">
        <v>54</v>
      </c>
      <c r="B75" s="2" t="s">
        <v>75</v>
      </c>
      <c r="C75" s="93">
        <v>0</v>
      </c>
    </row>
    <row r="76" spans="1:3" x14ac:dyDescent="0.3">
      <c r="A76" s="10" t="s">
        <v>76</v>
      </c>
      <c r="B76" s="2" t="s">
        <v>18</v>
      </c>
      <c r="C76" s="49"/>
    </row>
    <row r="77" spans="1:3" ht="57.6" x14ac:dyDescent="0.3">
      <c r="A77" s="10">
        <v>55</v>
      </c>
      <c r="B77" s="2" t="s">
        <v>77</v>
      </c>
      <c r="C77" s="93">
        <v>0</v>
      </c>
    </row>
    <row r="78" spans="1:3" x14ac:dyDescent="0.3">
      <c r="A78" s="10">
        <v>56</v>
      </c>
      <c r="B78" s="2" t="s">
        <v>18</v>
      </c>
      <c r="C78" s="93"/>
    </row>
    <row r="79" spans="1:3" ht="28.8" x14ac:dyDescent="0.3">
      <c r="A79" s="10" t="s">
        <v>78</v>
      </c>
      <c r="B79" s="4" t="s">
        <v>79</v>
      </c>
      <c r="C79" s="203">
        <f>0</f>
        <v>0</v>
      </c>
    </row>
    <row r="80" spans="1:3" x14ac:dyDescent="0.3">
      <c r="A80" s="10" t="s">
        <v>80</v>
      </c>
      <c r="B80" s="4" t="s">
        <v>81</v>
      </c>
      <c r="C80" s="94">
        <v>0</v>
      </c>
    </row>
    <row r="81" spans="1:3" x14ac:dyDescent="0.3">
      <c r="A81" s="6">
        <v>57</v>
      </c>
      <c r="B81" s="5" t="s">
        <v>82</v>
      </c>
      <c r="C81" s="203">
        <f>C73+C74+C75+C77+C79</f>
        <v>0</v>
      </c>
    </row>
    <row r="82" spans="1:3" x14ac:dyDescent="0.3">
      <c r="A82" s="6">
        <v>58</v>
      </c>
      <c r="B82" s="5" t="s">
        <v>83</v>
      </c>
      <c r="C82" s="268">
        <v>1698.950949</v>
      </c>
    </row>
    <row r="83" spans="1:3" x14ac:dyDescent="0.3">
      <c r="A83" s="6">
        <v>59</v>
      </c>
      <c r="B83" s="5" t="s">
        <v>84</v>
      </c>
      <c r="C83" s="268">
        <v>16074.465985931549</v>
      </c>
    </row>
    <row r="84" spans="1:3" x14ac:dyDescent="0.3">
      <c r="A84" s="6">
        <v>60</v>
      </c>
      <c r="B84" s="5" t="s">
        <v>85</v>
      </c>
      <c r="C84" s="268">
        <v>79294.541245408356</v>
      </c>
    </row>
    <row r="85" spans="1:3" x14ac:dyDescent="0.3">
      <c r="A85" s="436" t="s">
        <v>86</v>
      </c>
      <c r="B85" s="437"/>
      <c r="C85" s="437"/>
    </row>
    <row r="86" spans="1:3" x14ac:dyDescent="0.3">
      <c r="A86" s="10">
        <v>61</v>
      </c>
      <c r="B86" s="11" t="s">
        <v>87</v>
      </c>
      <c r="C86" s="207">
        <v>0.16399826939770046</v>
      </c>
    </row>
    <row r="87" spans="1:3" x14ac:dyDescent="0.3">
      <c r="A87" s="10">
        <v>62</v>
      </c>
      <c r="B87" s="11" t="s">
        <v>88</v>
      </c>
      <c r="C87" s="207">
        <v>0.18129261877486402</v>
      </c>
    </row>
    <row r="88" spans="1:3" x14ac:dyDescent="0.3">
      <c r="A88" s="10">
        <v>63</v>
      </c>
      <c r="B88" s="11" t="s">
        <v>89</v>
      </c>
      <c r="C88" s="207">
        <v>0.20271844358343344</v>
      </c>
    </row>
    <row r="89" spans="1:3" x14ac:dyDescent="0.3">
      <c r="A89" s="10">
        <v>64</v>
      </c>
      <c r="B89" s="11" t="s">
        <v>90</v>
      </c>
      <c r="C89" s="208">
        <v>0.13</v>
      </c>
    </row>
    <row r="90" spans="1:3" x14ac:dyDescent="0.3">
      <c r="A90" s="10">
        <v>65</v>
      </c>
      <c r="B90" s="11" t="s">
        <v>91</v>
      </c>
      <c r="C90" s="208">
        <v>2.5000000000000001E-2</v>
      </c>
    </row>
    <row r="91" spans="1:3" x14ac:dyDescent="0.3">
      <c r="A91" s="10">
        <v>66</v>
      </c>
      <c r="B91" s="11" t="s">
        <v>92</v>
      </c>
      <c r="C91" s="208">
        <v>0.01</v>
      </c>
    </row>
    <row r="92" spans="1:3" x14ac:dyDescent="0.3">
      <c r="A92" s="10">
        <v>67</v>
      </c>
      <c r="B92" s="11" t="s">
        <v>93</v>
      </c>
      <c r="C92" s="208">
        <v>3.0000000000000002E-2</v>
      </c>
    </row>
    <row r="93" spans="1:3" ht="43.8" customHeight="1" x14ac:dyDescent="0.3">
      <c r="A93" s="10" t="s">
        <v>94</v>
      </c>
      <c r="B93" s="8" t="s">
        <v>95</v>
      </c>
      <c r="C93" s="203">
        <v>0</v>
      </c>
    </row>
    <row r="94" spans="1:3" ht="28.8" x14ac:dyDescent="0.3">
      <c r="A94" s="253" t="s">
        <v>96</v>
      </c>
      <c r="B94" s="254" t="s">
        <v>97</v>
      </c>
      <c r="C94" s="218">
        <v>2.0000000000000004E-2</v>
      </c>
    </row>
    <row r="95" spans="1:3" ht="28.8" x14ac:dyDescent="0.3">
      <c r="A95" s="10">
        <v>68</v>
      </c>
      <c r="B95" s="9" t="s">
        <v>98</v>
      </c>
      <c r="C95" s="271">
        <f>C86-C89</f>
        <v>3.3998269397700454E-2</v>
      </c>
    </row>
    <row r="96" spans="1:3" x14ac:dyDescent="0.3">
      <c r="A96" s="10">
        <v>69</v>
      </c>
      <c r="B96" s="4" t="s">
        <v>18</v>
      </c>
      <c r="C96" s="49"/>
    </row>
    <row r="97" spans="1:3" x14ac:dyDescent="0.3">
      <c r="A97" s="10">
        <v>70</v>
      </c>
      <c r="B97" s="4" t="s">
        <v>18</v>
      </c>
      <c r="C97" s="49"/>
    </row>
    <row r="98" spans="1:3" x14ac:dyDescent="0.3">
      <c r="A98" s="10">
        <v>71</v>
      </c>
      <c r="B98" s="4" t="s">
        <v>18</v>
      </c>
      <c r="C98" s="49"/>
    </row>
    <row r="99" spans="1:3" x14ac:dyDescent="0.3">
      <c r="A99" s="436" t="s">
        <v>99</v>
      </c>
      <c r="B99" s="437"/>
      <c r="C99" s="437"/>
    </row>
    <row r="100" spans="1:3" ht="57.6" x14ac:dyDescent="0.3">
      <c r="A100" s="10">
        <v>72</v>
      </c>
      <c r="B100" s="2" t="s">
        <v>100</v>
      </c>
      <c r="C100" s="205">
        <v>97.456900000000005</v>
      </c>
    </row>
    <row r="101" spans="1:3" ht="57.6" x14ac:dyDescent="0.3">
      <c r="A101" s="10">
        <v>73</v>
      </c>
      <c r="B101" s="2" t="s">
        <v>101</v>
      </c>
      <c r="C101" s="205">
        <v>1204.520131</v>
      </c>
    </row>
    <row r="102" spans="1:3" x14ac:dyDescent="0.3">
      <c r="A102" s="10">
        <v>74</v>
      </c>
      <c r="B102" s="2" t="s">
        <v>18</v>
      </c>
      <c r="C102" s="50"/>
    </row>
    <row r="103" spans="1:3" ht="43.2" x14ac:dyDescent="0.3">
      <c r="A103" s="10">
        <v>75</v>
      </c>
      <c r="B103" s="2" t="s">
        <v>102</v>
      </c>
      <c r="C103" s="93">
        <v>0</v>
      </c>
    </row>
    <row r="104" spans="1:3" x14ac:dyDescent="0.3">
      <c r="A104" s="436" t="s">
        <v>103</v>
      </c>
      <c r="B104" s="437"/>
      <c r="C104" s="437"/>
    </row>
    <row r="105" spans="1:3" ht="43.8" customHeight="1" x14ac:dyDescent="0.3">
      <c r="A105" s="10">
        <v>76</v>
      </c>
      <c r="B105" s="2" t="s">
        <v>104</v>
      </c>
      <c r="C105" s="93">
        <v>0</v>
      </c>
    </row>
    <row r="106" spans="1:3" ht="28.8" x14ac:dyDescent="0.3">
      <c r="A106" s="10">
        <v>77</v>
      </c>
      <c r="B106" s="2" t="s">
        <v>105</v>
      </c>
      <c r="C106" s="93">
        <v>0</v>
      </c>
    </row>
    <row r="107" spans="1:3" x14ac:dyDescent="0.3">
      <c r="A107" s="438">
        <v>78</v>
      </c>
      <c r="B107" s="439" t="s">
        <v>106</v>
      </c>
      <c r="C107" s="93">
        <v>0</v>
      </c>
    </row>
    <row r="108" spans="1:3" x14ac:dyDescent="0.3">
      <c r="A108" s="438"/>
      <c r="B108" s="439"/>
      <c r="C108" s="93">
        <v>0</v>
      </c>
    </row>
    <row r="109" spans="1:3" x14ac:dyDescent="0.3">
      <c r="A109" s="438"/>
      <c r="B109" s="439"/>
      <c r="C109" s="93">
        <v>0</v>
      </c>
    </row>
    <row r="110" spans="1:3" x14ac:dyDescent="0.3">
      <c r="A110" s="438"/>
      <c r="B110" s="439"/>
      <c r="C110" s="93">
        <v>0</v>
      </c>
    </row>
    <row r="111" spans="1:3" ht="28.8" x14ac:dyDescent="0.3">
      <c r="A111" s="10">
        <v>79</v>
      </c>
      <c r="B111" s="2" t="s">
        <v>107</v>
      </c>
      <c r="C111" s="93">
        <v>0</v>
      </c>
    </row>
    <row r="112" spans="1:3" x14ac:dyDescent="0.3">
      <c r="A112" s="434" t="s">
        <v>108</v>
      </c>
      <c r="B112" s="435"/>
      <c r="C112" s="435"/>
    </row>
    <row r="113" spans="1:3" x14ac:dyDescent="0.3">
      <c r="A113" s="10">
        <v>80</v>
      </c>
      <c r="B113" s="2" t="s">
        <v>109</v>
      </c>
      <c r="C113" s="203">
        <v>0</v>
      </c>
    </row>
    <row r="114" spans="1:3" ht="28.8" x14ac:dyDescent="0.3">
      <c r="A114" s="10">
        <v>81</v>
      </c>
      <c r="B114" s="2" t="s">
        <v>110</v>
      </c>
      <c r="C114" s="203">
        <v>0</v>
      </c>
    </row>
    <row r="115" spans="1:3" ht="31.2" customHeight="1" x14ac:dyDescent="0.3">
      <c r="A115" s="10">
        <v>82</v>
      </c>
      <c r="B115" s="2" t="s">
        <v>112</v>
      </c>
      <c r="C115" s="203">
        <v>0</v>
      </c>
    </row>
    <row r="116" spans="1:3" ht="28.8" x14ac:dyDescent="0.3">
      <c r="A116" s="10">
        <v>83</v>
      </c>
      <c r="B116" s="2" t="s">
        <v>113</v>
      </c>
      <c r="C116" s="203">
        <v>0</v>
      </c>
    </row>
    <row r="117" spans="1:3" x14ac:dyDescent="0.3">
      <c r="A117" s="10">
        <v>84</v>
      </c>
      <c r="B117" s="2" t="s">
        <v>114</v>
      </c>
      <c r="C117" s="203">
        <v>0</v>
      </c>
    </row>
    <row r="118" spans="1:3" ht="28.8" x14ac:dyDescent="0.3">
      <c r="A118" s="10">
        <v>85</v>
      </c>
      <c r="B118" s="2" t="s">
        <v>115</v>
      </c>
      <c r="C118" s="203">
        <v>0</v>
      </c>
    </row>
  </sheetData>
  <mergeCells count="12">
    <mergeCell ref="A66:C66"/>
    <mergeCell ref="A5:C5"/>
    <mergeCell ref="A17:C17"/>
    <mergeCell ref="A48:C48"/>
    <mergeCell ref="A55:C55"/>
    <mergeCell ref="A112:C112"/>
    <mergeCell ref="A72:C72"/>
    <mergeCell ref="A85:C85"/>
    <mergeCell ref="A99:C99"/>
    <mergeCell ref="A104:C104"/>
    <mergeCell ref="A107:A110"/>
    <mergeCell ref="B107:B110"/>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1A5D2-23DB-4977-B655-54DAF9044FD9}">
  <dimension ref="A1:E45"/>
  <sheetViews>
    <sheetView showGridLines="0" zoomScaleNormal="100" workbookViewId="0"/>
  </sheetViews>
  <sheetFormatPr baseColWidth="10" defaultRowHeight="14.4" x14ac:dyDescent="0.3"/>
  <cols>
    <col min="1" max="1" width="7.77734375" customWidth="1"/>
    <col min="2" max="2" width="59.77734375" customWidth="1"/>
    <col min="3" max="5" width="17.109375" customWidth="1"/>
  </cols>
  <sheetData>
    <row r="1" spans="1:5" ht="25.8" x14ac:dyDescent="0.5">
      <c r="A1" s="280" t="s">
        <v>615</v>
      </c>
      <c r="B1" s="82"/>
      <c r="C1" s="82"/>
      <c r="D1" s="82"/>
      <c r="E1" s="82"/>
    </row>
    <row r="2" spans="1:5" x14ac:dyDescent="0.3">
      <c r="A2" s="82"/>
      <c r="B2" s="82"/>
      <c r="C2" s="82"/>
      <c r="D2" s="82"/>
      <c r="E2" s="82"/>
    </row>
    <row r="3" spans="1:5" x14ac:dyDescent="0.3">
      <c r="A3" s="82"/>
      <c r="B3" s="82"/>
      <c r="C3" s="82"/>
      <c r="D3" s="82"/>
      <c r="E3" s="82"/>
    </row>
    <row r="4" spans="1:5" ht="57.6" customHeight="1" x14ac:dyDescent="0.3">
      <c r="A4" s="440" t="s">
        <v>511</v>
      </c>
      <c r="B4" s="441"/>
      <c r="C4" s="446" t="s">
        <v>418</v>
      </c>
      <c r="D4" s="446"/>
      <c r="E4" s="264" t="s">
        <v>419</v>
      </c>
    </row>
    <row r="5" spans="1:5" x14ac:dyDescent="0.3">
      <c r="A5" s="442"/>
      <c r="B5" s="443"/>
      <c r="C5" s="90" t="s">
        <v>116</v>
      </c>
      <c r="D5" s="90" t="s">
        <v>117</v>
      </c>
      <c r="E5" s="90" t="s">
        <v>118</v>
      </c>
    </row>
    <row r="6" spans="1:5" x14ac:dyDescent="0.3">
      <c r="A6" s="444"/>
      <c r="B6" s="445"/>
      <c r="C6" s="91">
        <v>44561</v>
      </c>
      <c r="D6" s="91">
        <v>44196</v>
      </c>
      <c r="E6" s="91">
        <v>44561</v>
      </c>
    </row>
    <row r="7" spans="1:5" x14ac:dyDescent="0.3">
      <c r="A7" s="90">
        <v>1</v>
      </c>
      <c r="B7" s="83" t="s">
        <v>420</v>
      </c>
      <c r="C7" s="211">
        <v>74277.683451795849</v>
      </c>
      <c r="D7" s="211">
        <v>72897.635541529016</v>
      </c>
      <c r="E7" s="210">
        <f t="shared" ref="E7:E13" si="0">C7*0.08</f>
        <v>5942.2146761436679</v>
      </c>
    </row>
    <row r="8" spans="1:5" x14ac:dyDescent="0.3">
      <c r="A8" s="90">
        <v>2</v>
      </c>
      <c r="B8" s="84" t="s">
        <v>421</v>
      </c>
      <c r="C8" s="211">
        <v>74277.683451795849</v>
      </c>
      <c r="D8" s="211">
        <v>72897.635541529016</v>
      </c>
      <c r="E8" s="211">
        <f t="shared" si="0"/>
        <v>5942.2146761436679</v>
      </c>
    </row>
    <row r="9" spans="1:5" x14ac:dyDescent="0.3">
      <c r="A9" s="90">
        <v>3</v>
      </c>
      <c r="B9" s="88" t="s">
        <v>422</v>
      </c>
      <c r="C9" s="94">
        <v>0</v>
      </c>
      <c r="D9" s="94">
        <v>0</v>
      </c>
      <c r="E9" s="94">
        <f t="shared" si="0"/>
        <v>0</v>
      </c>
    </row>
    <row r="10" spans="1:5" x14ac:dyDescent="0.3">
      <c r="A10" s="90">
        <v>4</v>
      </c>
      <c r="B10" s="84" t="s">
        <v>423</v>
      </c>
      <c r="C10" s="94">
        <f>0</f>
        <v>0</v>
      </c>
      <c r="D10" s="94">
        <f>0</f>
        <v>0</v>
      </c>
      <c r="E10" s="94">
        <f t="shared" si="0"/>
        <v>0</v>
      </c>
    </row>
    <row r="11" spans="1:5" x14ac:dyDescent="0.3">
      <c r="A11" s="90" t="s">
        <v>424</v>
      </c>
      <c r="B11" s="84" t="s">
        <v>425</v>
      </c>
      <c r="C11" s="94">
        <f>0</f>
        <v>0</v>
      </c>
      <c r="D11" s="94">
        <f>0</f>
        <v>0</v>
      </c>
      <c r="E11" s="94">
        <f t="shared" si="0"/>
        <v>0</v>
      </c>
    </row>
    <row r="12" spans="1:5" x14ac:dyDescent="0.3">
      <c r="A12" s="90">
        <v>5</v>
      </c>
      <c r="B12" s="88" t="s">
        <v>426</v>
      </c>
      <c r="C12" s="94">
        <v>0</v>
      </c>
      <c r="D12" s="94">
        <v>0</v>
      </c>
      <c r="E12" s="94">
        <f t="shared" si="0"/>
        <v>0</v>
      </c>
    </row>
    <row r="13" spans="1:5" x14ac:dyDescent="0.3">
      <c r="A13" s="90">
        <v>6</v>
      </c>
      <c r="B13" s="83" t="s">
        <v>427</v>
      </c>
      <c r="C13" s="211">
        <v>386.42078880000003</v>
      </c>
      <c r="D13" s="213">
        <v>863.19963760000007</v>
      </c>
      <c r="E13" s="213">
        <f t="shared" si="0"/>
        <v>30.913663104000001</v>
      </c>
    </row>
    <row r="14" spans="1:5" x14ac:dyDescent="0.3">
      <c r="A14" s="90">
        <v>7</v>
      </c>
      <c r="B14" s="84" t="s">
        <v>421</v>
      </c>
      <c r="C14" s="211">
        <f>C13-C17</f>
        <v>378.67896380000002</v>
      </c>
      <c r="D14" s="213">
        <f>D13-D17</f>
        <v>840.09581260000004</v>
      </c>
      <c r="E14" s="213">
        <f>C14*0.08</f>
        <v>30.294317104000001</v>
      </c>
    </row>
    <row r="15" spans="1:5" x14ac:dyDescent="0.3">
      <c r="A15" s="90">
        <v>8</v>
      </c>
      <c r="B15" s="84" t="s">
        <v>428</v>
      </c>
      <c r="C15" s="94">
        <v>0</v>
      </c>
      <c r="D15" s="94">
        <v>0</v>
      </c>
      <c r="E15" s="94">
        <v>0</v>
      </c>
    </row>
    <row r="16" spans="1:5" x14ac:dyDescent="0.3">
      <c r="A16" s="90" t="s">
        <v>429</v>
      </c>
      <c r="B16" s="84" t="s">
        <v>430</v>
      </c>
      <c r="C16" s="94">
        <v>0</v>
      </c>
      <c r="D16" s="94">
        <v>0</v>
      </c>
      <c r="E16" s="94">
        <v>0</v>
      </c>
    </row>
    <row r="17" spans="1:5" x14ac:dyDescent="0.3">
      <c r="A17" s="90" t="s">
        <v>431</v>
      </c>
      <c r="B17" s="84" t="s">
        <v>432</v>
      </c>
      <c r="C17" s="212">
        <v>7.7418250000000004</v>
      </c>
      <c r="D17" s="211">
        <v>23.103825000000001</v>
      </c>
      <c r="E17" s="214">
        <f>C17*0.08</f>
        <v>0.61934600000000006</v>
      </c>
    </row>
    <row r="18" spans="1:5" x14ac:dyDescent="0.3">
      <c r="A18" s="90">
        <v>9</v>
      </c>
      <c r="B18" s="84" t="s">
        <v>433</v>
      </c>
      <c r="C18" s="216">
        <f>C13-C14-C15-C16-C17</f>
        <v>0</v>
      </c>
      <c r="D18" s="217">
        <v>0</v>
      </c>
      <c r="E18" s="216">
        <f>C18*0.08</f>
        <v>0</v>
      </c>
    </row>
    <row r="19" spans="1:5" x14ac:dyDescent="0.3">
      <c r="A19" s="90">
        <v>10</v>
      </c>
      <c r="B19" s="88" t="s">
        <v>18</v>
      </c>
      <c r="C19" s="317"/>
      <c r="D19" s="317"/>
      <c r="E19" s="317"/>
    </row>
    <row r="20" spans="1:5" x14ac:dyDescent="0.3">
      <c r="A20" s="90">
        <v>11</v>
      </c>
      <c r="B20" s="88" t="s">
        <v>18</v>
      </c>
      <c r="C20" s="317"/>
      <c r="D20" s="317"/>
      <c r="E20" s="317"/>
    </row>
    <row r="21" spans="1:5" x14ac:dyDescent="0.3">
      <c r="A21" s="90">
        <v>12</v>
      </c>
      <c r="B21" s="88" t="s">
        <v>18</v>
      </c>
      <c r="C21" s="317"/>
      <c r="D21" s="317"/>
      <c r="E21" s="317"/>
    </row>
    <row r="22" spans="1:5" x14ac:dyDescent="0.3">
      <c r="A22" s="90">
        <v>13</v>
      </c>
      <c r="B22" s="88" t="s">
        <v>18</v>
      </c>
      <c r="C22" s="317"/>
      <c r="D22" s="317"/>
      <c r="E22" s="317"/>
    </row>
    <row r="23" spans="1:5" x14ac:dyDescent="0.3">
      <c r="A23" s="90">
        <v>14</v>
      </c>
      <c r="B23" s="88" t="s">
        <v>18</v>
      </c>
      <c r="C23" s="317"/>
      <c r="D23" s="317"/>
      <c r="E23" s="317"/>
    </row>
    <row r="24" spans="1:5" x14ac:dyDescent="0.3">
      <c r="A24" s="90">
        <v>15</v>
      </c>
      <c r="B24" s="83" t="s">
        <v>434</v>
      </c>
      <c r="C24" s="94">
        <v>0</v>
      </c>
      <c r="D24" s="94">
        <v>0</v>
      </c>
      <c r="E24" s="94">
        <f>C24*0.08</f>
        <v>0</v>
      </c>
    </row>
    <row r="25" spans="1:5" x14ac:dyDescent="0.3">
      <c r="A25" s="90">
        <v>16</v>
      </c>
      <c r="B25" s="83" t="s">
        <v>435</v>
      </c>
      <c r="C25" s="94">
        <f>0</f>
        <v>0</v>
      </c>
      <c r="D25" s="94">
        <f>0</f>
        <v>0</v>
      </c>
      <c r="E25" s="94">
        <f>C25*0.08</f>
        <v>0</v>
      </c>
    </row>
    <row r="26" spans="1:5" x14ac:dyDescent="0.3">
      <c r="A26" s="90">
        <v>17</v>
      </c>
      <c r="B26" s="84" t="s">
        <v>436</v>
      </c>
      <c r="C26" s="94">
        <f>0</f>
        <v>0</v>
      </c>
      <c r="D26" s="94">
        <f>0</f>
        <v>0</v>
      </c>
      <c r="E26" s="215">
        <f>C26*0.08</f>
        <v>0</v>
      </c>
    </row>
    <row r="27" spans="1:5" x14ac:dyDescent="0.3">
      <c r="A27" s="90">
        <v>18</v>
      </c>
      <c r="B27" s="84" t="s">
        <v>437</v>
      </c>
      <c r="C27" s="94">
        <f>0</f>
        <v>0</v>
      </c>
      <c r="D27" s="94">
        <f>0</f>
        <v>0</v>
      </c>
      <c r="E27" s="215">
        <f>C27*0</f>
        <v>0</v>
      </c>
    </row>
    <row r="28" spans="1:5" x14ac:dyDescent="0.3">
      <c r="A28" s="90">
        <v>19</v>
      </c>
      <c r="B28" s="84" t="s">
        <v>438</v>
      </c>
      <c r="C28" s="94">
        <f>0</f>
        <v>0</v>
      </c>
      <c r="D28" s="94">
        <f>0</f>
        <v>0</v>
      </c>
      <c r="E28" s="215">
        <f t="shared" ref="E28:E38" si="1">C28*0.08</f>
        <v>0</v>
      </c>
    </row>
    <row r="29" spans="1:5" x14ac:dyDescent="0.3">
      <c r="A29" s="90" t="s">
        <v>439</v>
      </c>
      <c r="B29" s="84" t="s">
        <v>440</v>
      </c>
      <c r="C29" s="94">
        <f>0</f>
        <v>0</v>
      </c>
      <c r="D29" s="215">
        <f>0</f>
        <v>0</v>
      </c>
      <c r="E29" s="215">
        <f t="shared" si="1"/>
        <v>0</v>
      </c>
    </row>
    <row r="30" spans="1:5" x14ac:dyDescent="0.3">
      <c r="A30" s="90">
        <v>20</v>
      </c>
      <c r="B30" s="83" t="s">
        <v>441</v>
      </c>
      <c r="C30" s="94">
        <v>0</v>
      </c>
      <c r="D30" s="213">
        <v>13.015204000000001</v>
      </c>
      <c r="E30" s="94">
        <f t="shared" si="1"/>
        <v>0</v>
      </c>
    </row>
    <row r="31" spans="1:5" x14ac:dyDescent="0.3">
      <c r="A31" s="90">
        <v>21</v>
      </c>
      <c r="B31" s="84" t="s">
        <v>421</v>
      </c>
      <c r="C31" s="94">
        <v>0</v>
      </c>
      <c r="D31" s="213">
        <v>13.015204000000001</v>
      </c>
      <c r="E31" s="94">
        <f t="shared" si="1"/>
        <v>0</v>
      </c>
    </row>
    <row r="32" spans="1:5" x14ac:dyDescent="0.3">
      <c r="A32" s="90">
        <v>22</v>
      </c>
      <c r="B32" s="84" t="s">
        <v>442</v>
      </c>
      <c r="C32" s="94">
        <v>0</v>
      </c>
      <c r="D32" s="94">
        <v>0</v>
      </c>
      <c r="E32" s="94">
        <f t="shared" si="1"/>
        <v>0</v>
      </c>
    </row>
    <row r="33" spans="1:5" x14ac:dyDescent="0.3">
      <c r="A33" s="90" t="s">
        <v>443</v>
      </c>
      <c r="B33" s="83" t="s">
        <v>444</v>
      </c>
      <c r="C33" s="94">
        <v>0</v>
      </c>
      <c r="D33" s="94">
        <v>0</v>
      </c>
      <c r="E33" s="94">
        <f t="shared" si="1"/>
        <v>0</v>
      </c>
    </row>
    <row r="34" spans="1:5" x14ac:dyDescent="0.3">
      <c r="A34" s="90">
        <v>23</v>
      </c>
      <c r="B34" s="83" t="s">
        <v>445</v>
      </c>
      <c r="C34" s="211">
        <v>4638.1788298124993</v>
      </c>
      <c r="D34" s="211">
        <v>4178.7341979387502</v>
      </c>
      <c r="E34" s="211">
        <f t="shared" si="1"/>
        <v>371.05430638499996</v>
      </c>
    </row>
    <row r="35" spans="1:5" x14ac:dyDescent="0.3">
      <c r="A35" s="89" t="s">
        <v>446</v>
      </c>
      <c r="B35" s="84" t="s">
        <v>447</v>
      </c>
      <c r="C35" s="211">
        <v>4638.1788298124993</v>
      </c>
      <c r="D35" s="211">
        <v>4178.7341979387502</v>
      </c>
      <c r="E35" s="211">
        <f t="shared" si="1"/>
        <v>371.05430638499996</v>
      </c>
    </row>
    <row r="36" spans="1:5" x14ac:dyDescent="0.3">
      <c r="A36" s="90" t="s">
        <v>448</v>
      </c>
      <c r="B36" s="84" t="s">
        <v>449</v>
      </c>
      <c r="C36" s="94">
        <v>0</v>
      </c>
      <c r="D36" s="94">
        <v>0</v>
      </c>
      <c r="E36" s="94">
        <f t="shared" si="1"/>
        <v>0</v>
      </c>
    </row>
    <row r="37" spans="1:5" x14ac:dyDescent="0.3">
      <c r="A37" s="90" t="s">
        <v>450</v>
      </c>
      <c r="B37" s="84" t="s">
        <v>451</v>
      </c>
      <c r="C37" s="94">
        <v>0</v>
      </c>
      <c r="D37" s="94">
        <v>0</v>
      </c>
      <c r="E37" s="94">
        <f t="shared" si="1"/>
        <v>0</v>
      </c>
    </row>
    <row r="38" spans="1:5" ht="28.8" x14ac:dyDescent="0.3">
      <c r="A38" s="87">
        <v>24</v>
      </c>
      <c r="B38" s="85" t="s">
        <v>452</v>
      </c>
      <c r="C38" s="93">
        <v>0</v>
      </c>
      <c r="D38" s="93">
        <f>0</f>
        <v>0</v>
      </c>
      <c r="E38" s="94">
        <f t="shared" si="1"/>
        <v>0</v>
      </c>
    </row>
    <row r="39" spans="1:5" x14ac:dyDescent="0.3">
      <c r="A39" s="89">
        <v>25</v>
      </c>
      <c r="B39" s="88" t="s">
        <v>18</v>
      </c>
      <c r="C39" s="317"/>
      <c r="D39" s="317"/>
      <c r="E39" s="317"/>
    </row>
    <row r="40" spans="1:5" x14ac:dyDescent="0.3">
      <c r="A40" s="89">
        <v>26</v>
      </c>
      <c r="B40" s="88" t="s">
        <v>18</v>
      </c>
      <c r="C40" s="317"/>
      <c r="D40" s="317"/>
      <c r="E40" s="317"/>
    </row>
    <row r="41" spans="1:5" x14ac:dyDescent="0.3">
      <c r="A41" s="89">
        <v>27</v>
      </c>
      <c r="B41" s="88" t="s">
        <v>18</v>
      </c>
      <c r="C41" s="317"/>
      <c r="D41" s="317"/>
      <c r="E41" s="317"/>
    </row>
    <row r="42" spans="1:5" x14ac:dyDescent="0.3">
      <c r="A42" s="89">
        <v>28</v>
      </c>
      <c r="B42" s="88" t="s">
        <v>18</v>
      </c>
      <c r="C42" s="317"/>
      <c r="D42" s="317"/>
      <c r="E42" s="317"/>
    </row>
    <row r="43" spans="1:5" x14ac:dyDescent="0.3">
      <c r="A43" s="87">
        <v>29</v>
      </c>
      <c r="B43" s="85" t="s">
        <v>145</v>
      </c>
      <c r="C43" s="272">
        <f>C7+C13+C24+C25+C30+C33+C34</f>
        <v>79302.283070408346</v>
      </c>
      <c r="D43" s="272">
        <f>D7+D13+D24+D25+D30+D33+D34</f>
        <v>77952.584581067771</v>
      </c>
      <c r="E43" s="273">
        <f>C43*0.08</f>
        <v>6344.182645632668</v>
      </c>
    </row>
    <row r="45" spans="1:5" x14ac:dyDescent="0.3">
      <c r="A45" s="82"/>
      <c r="B45" s="82"/>
      <c r="C45" s="86"/>
      <c r="D45" s="82"/>
      <c r="E45" s="82"/>
    </row>
  </sheetData>
  <mergeCells count="2">
    <mergeCell ref="A4:B6"/>
    <mergeCell ref="C4:D4"/>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EE8BF-222B-4718-A36C-990F6D57327E}">
  <sheetPr>
    <pageSetUpPr fitToPage="1"/>
  </sheetPr>
  <dimension ref="A1:Q15"/>
  <sheetViews>
    <sheetView showGridLines="0" workbookViewId="0"/>
  </sheetViews>
  <sheetFormatPr baseColWidth="10" defaultRowHeight="14.4" x14ac:dyDescent="0.3"/>
  <cols>
    <col min="1" max="1" width="7.77734375" customWidth="1"/>
    <col min="2" max="2" width="16.6640625" customWidth="1"/>
    <col min="3" max="3" width="20" bestFit="1" customWidth="1"/>
    <col min="4" max="4" width="13.5546875" customWidth="1"/>
    <col min="5" max="6" width="11.6640625" bestFit="1" customWidth="1"/>
    <col min="7" max="7" width="14.44140625" customWidth="1"/>
    <col min="8" max="8" width="17.5546875" customWidth="1"/>
    <col min="9" max="9" width="16.5546875" customWidth="1"/>
    <col min="10" max="10" width="11.6640625" bestFit="1" customWidth="1"/>
    <col min="11" max="11" width="14.33203125" customWidth="1"/>
    <col min="12" max="12" width="14.44140625" customWidth="1"/>
    <col min="13" max="13" width="16.109375" customWidth="1"/>
    <col min="14" max="15" width="13.88671875" customWidth="1"/>
  </cols>
  <sheetData>
    <row r="1" spans="1:17" ht="25.8" x14ac:dyDescent="0.5">
      <c r="A1" s="281" t="s">
        <v>217</v>
      </c>
      <c r="B1" s="79"/>
      <c r="C1" s="79"/>
      <c r="D1" s="79"/>
      <c r="E1" s="79"/>
      <c r="F1" s="79"/>
      <c r="G1" s="79"/>
      <c r="H1" s="79"/>
      <c r="I1" s="79"/>
      <c r="J1" s="79"/>
      <c r="K1" s="79"/>
      <c r="L1" s="79"/>
      <c r="M1" s="79"/>
      <c r="N1" s="79"/>
      <c r="O1" s="79"/>
    </row>
    <row r="3" spans="1:17" x14ac:dyDescent="0.3">
      <c r="A3" s="80"/>
      <c r="B3" s="80"/>
      <c r="C3" s="80"/>
      <c r="D3" s="80"/>
      <c r="E3" s="80"/>
      <c r="F3" s="80"/>
      <c r="G3" s="80"/>
      <c r="H3" s="80"/>
      <c r="I3" s="80"/>
      <c r="J3" s="80"/>
      <c r="K3" s="80"/>
      <c r="L3" s="80"/>
      <c r="M3" s="80"/>
      <c r="N3" s="80"/>
      <c r="O3" s="80"/>
      <c r="P3" s="80"/>
      <c r="Q3" s="80"/>
    </row>
    <row r="4" spans="1:17" x14ac:dyDescent="0.3">
      <c r="A4" s="440" t="s">
        <v>511</v>
      </c>
      <c r="B4" s="441"/>
      <c r="C4" s="81" t="s">
        <v>116</v>
      </c>
      <c r="D4" s="81" t="s">
        <v>117</v>
      </c>
      <c r="E4" s="81" t="s">
        <v>118</v>
      </c>
      <c r="F4" s="81" t="s">
        <v>119</v>
      </c>
      <c r="G4" s="81" t="s">
        <v>120</v>
      </c>
      <c r="H4" s="81" t="s">
        <v>121</v>
      </c>
      <c r="I4" s="81" t="s">
        <v>111</v>
      </c>
      <c r="J4" s="81" t="s">
        <v>122</v>
      </c>
      <c r="K4" s="81" t="s">
        <v>123</v>
      </c>
      <c r="L4" s="81" t="s">
        <v>124</v>
      </c>
      <c r="M4" s="81" t="s">
        <v>125</v>
      </c>
      <c r="N4" s="81" t="s">
        <v>126</v>
      </c>
      <c r="O4" s="81" t="s">
        <v>127</v>
      </c>
      <c r="P4" s="80"/>
      <c r="Q4" s="80"/>
    </row>
    <row r="5" spans="1:17" x14ac:dyDescent="0.3">
      <c r="A5" s="442"/>
      <c r="B5" s="443"/>
      <c r="C5" s="450" t="s">
        <v>128</v>
      </c>
      <c r="D5" s="451"/>
      <c r="E5" s="450" t="s">
        <v>129</v>
      </c>
      <c r="F5" s="451"/>
      <c r="G5" s="447" t="s">
        <v>130</v>
      </c>
      <c r="H5" s="447" t="s">
        <v>131</v>
      </c>
      <c r="I5" s="450" t="s">
        <v>132</v>
      </c>
      <c r="J5" s="454"/>
      <c r="K5" s="454"/>
      <c r="L5" s="451"/>
      <c r="M5" s="447" t="s">
        <v>133</v>
      </c>
      <c r="N5" s="447" t="s">
        <v>134</v>
      </c>
      <c r="O5" s="447" t="s">
        <v>135</v>
      </c>
      <c r="P5" s="80"/>
      <c r="Q5" s="80"/>
    </row>
    <row r="6" spans="1:17" x14ac:dyDescent="0.3">
      <c r="A6" s="444"/>
      <c r="B6" s="445"/>
      <c r="C6" s="452"/>
      <c r="D6" s="453"/>
      <c r="E6" s="452"/>
      <c r="F6" s="453"/>
      <c r="G6" s="448"/>
      <c r="H6" s="448"/>
      <c r="I6" s="452"/>
      <c r="J6" s="455"/>
      <c r="K6" s="455"/>
      <c r="L6" s="456"/>
      <c r="M6" s="448"/>
      <c r="N6" s="448"/>
      <c r="O6" s="448"/>
      <c r="P6" s="80"/>
      <c r="Q6" s="80"/>
    </row>
    <row r="7" spans="1:17" ht="86.4" x14ac:dyDescent="0.3">
      <c r="A7" s="274"/>
      <c r="B7" s="275"/>
      <c r="C7" s="81" t="s">
        <v>136</v>
      </c>
      <c r="D7" s="81" t="s">
        <v>137</v>
      </c>
      <c r="E7" s="81" t="s">
        <v>138</v>
      </c>
      <c r="F7" s="81" t="s">
        <v>139</v>
      </c>
      <c r="G7" s="449"/>
      <c r="H7" s="449"/>
      <c r="I7" s="120" t="s">
        <v>140</v>
      </c>
      <c r="J7" s="120" t="s">
        <v>129</v>
      </c>
      <c r="K7" s="120" t="s">
        <v>141</v>
      </c>
      <c r="L7" s="121" t="s">
        <v>142</v>
      </c>
      <c r="M7" s="449"/>
      <c r="N7" s="449"/>
      <c r="O7" s="449"/>
      <c r="P7" s="80"/>
      <c r="Q7" s="80"/>
    </row>
    <row r="8" spans="1:17" ht="28.8" x14ac:dyDescent="0.3">
      <c r="A8" s="122" t="s">
        <v>143</v>
      </c>
      <c r="B8" s="318" t="s">
        <v>144</v>
      </c>
      <c r="C8" s="319"/>
      <c r="D8" s="319"/>
      <c r="E8" s="319"/>
      <c r="F8" s="319"/>
      <c r="G8" s="319"/>
      <c r="H8" s="319"/>
      <c r="I8" s="319"/>
      <c r="J8" s="319"/>
      <c r="K8" s="319"/>
      <c r="L8" s="319"/>
      <c r="M8" s="319"/>
      <c r="N8" s="320"/>
      <c r="O8" s="320"/>
      <c r="P8" s="80"/>
      <c r="Q8" s="80"/>
    </row>
    <row r="9" spans="1:17" ht="72" customHeight="1" x14ac:dyDescent="0.3">
      <c r="A9" s="124"/>
      <c r="B9" s="123" t="s">
        <v>416</v>
      </c>
      <c r="C9" s="135">
        <v>138657.50597465</v>
      </c>
      <c r="D9" s="136">
        <v>0</v>
      </c>
      <c r="E9" s="136">
        <v>0</v>
      </c>
      <c r="F9" s="136">
        <v>0</v>
      </c>
      <c r="G9" s="136">
        <v>0</v>
      </c>
      <c r="H9" s="137">
        <f>(C9+D9+E9+F9+G9)</f>
        <v>138657.50597465</v>
      </c>
      <c r="I9" s="138">
        <v>5885.6166587399994</v>
      </c>
      <c r="J9" s="136">
        <v>0</v>
      </c>
      <c r="K9" s="136">
        <v>0</v>
      </c>
      <c r="L9" s="138">
        <v>5917.4811619399998</v>
      </c>
      <c r="M9" s="139">
        <f>L9*12.5</f>
        <v>73968.51452425</v>
      </c>
      <c r="N9" s="140">
        <v>1</v>
      </c>
      <c r="O9" s="140">
        <v>0</v>
      </c>
      <c r="P9" s="80"/>
      <c r="Q9" s="80"/>
    </row>
    <row r="10" spans="1:17" x14ac:dyDescent="0.3">
      <c r="A10" s="80"/>
      <c r="B10" s="80"/>
      <c r="C10" s="80"/>
      <c r="D10" s="80"/>
      <c r="E10" s="80"/>
      <c r="F10" s="80"/>
      <c r="G10" s="80"/>
      <c r="H10" s="80"/>
      <c r="I10" s="80"/>
      <c r="J10" s="80"/>
      <c r="K10" s="80"/>
      <c r="L10" s="80"/>
      <c r="M10" s="80"/>
      <c r="N10" s="80"/>
      <c r="O10" s="80"/>
      <c r="P10" s="80"/>
      <c r="Q10" s="80"/>
    </row>
    <row r="11" spans="1:17" x14ac:dyDescent="0.3">
      <c r="A11" s="80" t="s">
        <v>417</v>
      </c>
      <c r="B11" s="80"/>
      <c r="C11" s="80"/>
      <c r="D11" s="80"/>
      <c r="E11" s="80"/>
      <c r="F11" s="80"/>
      <c r="G11" s="80"/>
      <c r="H11" s="80"/>
      <c r="I11" s="80"/>
      <c r="J11" s="80"/>
      <c r="K11" s="80"/>
      <c r="L11" s="80"/>
      <c r="M11" s="80"/>
      <c r="N11" s="80"/>
      <c r="O11" s="80"/>
      <c r="P11" s="80"/>
      <c r="Q11" s="80"/>
    </row>
    <row r="12" spans="1:17" x14ac:dyDescent="0.3">
      <c r="A12" s="80"/>
      <c r="B12" s="80"/>
      <c r="C12" s="80"/>
      <c r="D12" s="80"/>
      <c r="E12" s="80"/>
      <c r="F12" s="80"/>
      <c r="G12" s="80"/>
      <c r="H12" s="80"/>
      <c r="I12" s="80"/>
      <c r="J12" s="80"/>
      <c r="K12" s="80"/>
      <c r="L12" s="80"/>
      <c r="M12" s="80"/>
      <c r="N12" s="80"/>
      <c r="O12" s="80"/>
      <c r="P12" s="80"/>
      <c r="Q12" s="80"/>
    </row>
    <row r="13" spans="1:17" x14ac:dyDescent="0.3">
      <c r="A13" s="80"/>
      <c r="B13" s="80"/>
      <c r="C13" s="80"/>
      <c r="D13" s="80"/>
      <c r="E13" s="80"/>
      <c r="F13" s="80"/>
      <c r="G13" s="80"/>
      <c r="H13" s="80"/>
      <c r="I13" s="80"/>
      <c r="J13" s="80"/>
      <c r="K13" s="80"/>
      <c r="L13" s="80"/>
      <c r="M13" s="80"/>
      <c r="N13" s="80"/>
      <c r="O13" s="80"/>
      <c r="P13" s="80"/>
      <c r="Q13" s="80"/>
    </row>
    <row r="14" spans="1:17" x14ac:dyDescent="0.3">
      <c r="A14" s="80"/>
      <c r="B14" s="80"/>
      <c r="C14" s="80"/>
      <c r="D14" s="80"/>
      <c r="E14" s="80"/>
      <c r="F14" s="80"/>
      <c r="G14" s="80"/>
      <c r="H14" s="80"/>
      <c r="I14" s="80"/>
      <c r="J14" s="80"/>
      <c r="K14" s="80"/>
      <c r="L14" s="80"/>
      <c r="M14" s="80"/>
      <c r="N14" s="80"/>
      <c r="O14" s="80"/>
      <c r="P14" s="80"/>
      <c r="Q14" s="80"/>
    </row>
    <row r="15" spans="1:17" x14ac:dyDescent="0.3">
      <c r="A15" s="80"/>
      <c r="B15" s="80"/>
      <c r="C15" s="80"/>
      <c r="D15" s="80"/>
      <c r="E15" s="80"/>
      <c r="F15" s="80"/>
      <c r="G15" s="80"/>
      <c r="H15" s="80"/>
      <c r="I15" s="80"/>
      <c r="J15" s="80"/>
      <c r="K15" s="80"/>
      <c r="L15" s="80"/>
      <c r="M15" s="80"/>
      <c r="N15" s="80"/>
      <c r="O15" s="80"/>
      <c r="P15" s="80"/>
      <c r="Q15" s="80"/>
    </row>
  </sheetData>
  <mergeCells count="9">
    <mergeCell ref="A4:B6"/>
    <mergeCell ref="N5:N7"/>
    <mergeCell ref="O5:O7"/>
    <mergeCell ref="C5:D6"/>
    <mergeCell ref="E5:F6"/>
    <mergeCell ref="G5:G7"/>
    <mergeCell ref="H5:H7"/>
    <mergeCell ref="I5:L6"/>
    <mergeCell ref="M5:M7"/>
  </mergeCells>
  <pageMargins left="0.7" right="0.7" top="0.75" bottom="0.75" header="0.3" footer="0.3"/>
  <pageSetup paperSize="9"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532DF-5E97-4D18-902B-DE866F59CA45}">
  <dimension ref="A1:E22"/>
  <sheetViews>
    <sheetView showGridLines="0" workbookViewId="0"/>
  </sheetViews>
  <sheetFormatPr baseColWidth="10" defaultRowHeight="14.4" x14ac:dyDescent="0.3"/>
  <cols>
    <col min="1" max="1" width="7.77734375" customWidth="1"/>
    <col min="2" max="2" width="22.5546875" customWidth="1"/>
    <col min="3" max="3" width="20.6640625" customWidth="1"/>
    <col min="4" max="4" width="33.44140625" customWidth="1"/>
    <col min="6" max="6" width="23" customWidth="1"/>
    <col min="7" max="7" width="16.6640625" customWidth="1"/>
    <col min="8" max="8" width="20" customWidth="1"/>
    <col min="9" max="9" width="26.6640625" customWidth="1"/>
  </cols>
  <sheetData>
    <row r="1" spans="1:5" ht="25.8" x14ac:dyDescent="0.5">
      <c r="A1" s="281" t="s">
        <v>218</v>
      </c>
      <c r="B1" s="14"/>
      <c r="C1" s="16"/>
      <c r="D1" s="14"/>
      <c r="E1" s="14"/>
    </row>
    <row r="2" spans="1:5" x14ac:dyDescent="0.3">
      <c r="B2" s="14"/>
      <c r="C2" s="14"/>
      <c r="D2" s="15"/>
      <c r="E2" s="14"/>
    </row>
    <row r="4" spans="1:5" x14ac:dyDescent="0.3">
      <c r="A4" s="359"/>
      <c r="B4" s="375" t="s">
        <v>511</v>
      </c>
      <c r="C4" s="17" t="s">
        <v>116</v>
      </c>
      <c r="D4" s="14"/>
    </row>
    <row r="5" spans="1:5" ht="28.8" x14ac:dyDescent="0.3">
      <c r="A5" s="18">
        <v>1</v>
      </c>
      <c r="B5" s="19" t="s">
        <v>85</v>
      </c>
      <c r="C5" s="132">
        <v>79294.541245408356</v>
      </c>
      <c r="D5" s="14"/>
    </row>
    <row r="6" spans="1:5" ht="43.2" x14ac:dyDescent="0.3">
      <c r="A6" s="18">
        <v>2</v>
      </c>
      <c r="B6" s="19" t="s">
        <v>146</v>
      </c>
      <c r="C6" s="133">
        <v>0.01</v>
      </c>
      <c r="D6" s="14"/>
    </row>
    <row r="7" spans="1:5" ht="43.2" x14ac:dyDescent="0.3">
      <c r="A7" s="18">
        <v>3</v>
      </c>
      <c r="B7" s="19" t="s">
        <v>147</v>
      </c>
      <c r="C7" s="134">
        <v>792.94541245408357</v>
      </c>
      <c r="D7" s="14"/>
    </row>
    <row r="13" spans="1:5" x14ac:dyDescent="0.3">
      <c r="B13" s="15"/>
      <c r="C13" s="15"/>
      <c r="D13" s="15"/>
    </row>
    <row r="14" spans="1:5" x14ac:dyDescent="0.3">
      <c r="B14" s="276"/>
      <c r="C14" s="276"/>
      <c r="D14" s="15"/>
    </row>
    <row r="15" spans="1:5" x14ac:dyDescent="0.3">
      <c r="B15" s="276"/>
      <c r="C15" s="276"/>
      <c r="D15" s="15"/>
    </row>
    <row r="16" spans="1:5" x14ac:dyDescent="0.3">
      <c r="B16" s="276"/>
      <c r="C16" s="276"/>
      <c r="D16" s="15"/>
    </row>
    <row r="17" spans="2:4" x14ac:dyDescent="0.3">
      <c r="B17" s="15"/>
      <c r="C17" s="15"/>
      <c r="D17" s="15"/>
    </row>
    <row r="18" spans="2:4" x14ac:dyDescent="0.3">
      <c r="B18" s="15"/>
      <c r="C18" s="15"/>
      <c r="D18" s="15"/>
    </row>
    <row r="19" spans="2:4" x14ac:dyDescent="0.3">
      <c r="B19" s="15"/>
      <c r="C19" s="15"/>
      <c r="D19" s="15"/>
    </row>
    <row r="20" spans="2:4" x14ac:dyDescent="0.3">
      <c r="B20" s="15"/>
      <c r="C20" s="15"/>
      <c r="D20" s="15"/>
    </row>
    <row r="21" spans="2:4" x14ac:dyDescent="0.3">
      <c r="B21" s="15"/>
      <c r="C21" s="15"/>
      <c r="D21" s="15"/>
    </row>
    <row r="22" spans="2:4" x14ac:dyDescent="0.3">
      <c r="B22" s="15"/>
      <c r="C22" s="15"/>
      <c r="D22" s="15"/>
    </row>
  </sheetData>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4129C-E40D-4051-8143-43DC0C5884D2}">
  <sheetPr>
    <pageSetUpPr fitToPage="1"/>
  </sheetPr>
  <dimension ref="A1:H23"/>
  <sheetViews>
    <sheetView showGridLines="0" zoomScaleNormal="100" workbookViewId="0"/>
  </sheetViews>
  <sheetFormatPr baseColWidth="10" defaultRowHeight="14.4" x14ac:dyDescent="0.3"/>
  <cols>
    <col min="1" max="1" width="7.88671875" style="51" customWidth="1"/>
    <col min="2" max="2" width="56.109375" customWidth="1"/>
    <col min="3" max="7" width="20.109375" customWidth="1"/>
    <col min="8" max="8" width="20.109375" style="39" customWidth="1"/>
    <col min="11" max="11" width="16.88671875" customWidth="1"/>
    <col min="12" max="12" width="16" customWidth="1"/>
    <col min="13" max="13" width="16.88671875" customWidth="1"/>
    <col min="14" max="14" width="15.88671875" customWidth="1"/>
    <col min="15" max="15" width="16.5546875" customWidth="1"/>
    <col min="16" max="16" width="17" customWidth="1"/>
    <col min="17" max="17" width="14.6640625" customWidth="1"/>
  </cols>
  <sheetData>
    <row r="1" spans="1:8" ht="25.8" x14ac:dyDescent="0.5">
      <c r="A1" s="368" t="s">
        <v>219</v>
      </c>
    </row>
    <row r="2" spans="1:8" x14ac:dyDescent="0.3">
      <c r="B2" s="20"/>
      <c r="C2" s="20"/>
      <c r="D2" s="20"/>
      <c r="E2" s="20"/>
      <c r="F2" s="20"/>
      <c r="G2" s="20"/>
    </row>
    <row r="3" spans="1:8" x14ac:dyDescent="0.3">
      <c r="B3" s="40"/>
      <c r="C3" s="40"/>
      <c r="D3" s="40"/>
      <c r="E3" s="40"/>
      <c r="F3" s="40"/>
      <c r="G3" s="40"/>
      <c r="H3" s="40"/>
    </row>
    <row r="4" spans="1:8" x14ac:dyDescent="0.3">
      <c r="A4" s="360"/>
      <c r="B4" s="376" t="s">
        <v>511</v>
      </c>
      <c r="C4" s="457" t="s">
        <v>149</v>
      </c>
      <c r="D4" s="458"/>
      <c r="E4" s="459" t="s">
        <v>150</v>
      </c>
      <c r="F4" s="457"/>
      <c r="G4" s="460" t="s">
        <v>151</v>
      </c>
      <c r="H4" s="461"/>
    </row>
    <row r="5" spans="1:8" ht="28.8" x14ac:dyDescent="0.3">
      <c r="A5" s="464"/>
      <c r="B5" s="462" t="s">
        <v>148</v>
      </c>
      <c r="C5" s="321" t="s">
        <v>152</v>
      </c>
      <c r="D5" s="322" t="s">
        <v>153</v>
      </c>
      <c r="E5" s="321" t="s">
        <v>152</v>
      </c>
      <c r="F5" s="322" t="s">
        <v>153</v>
      </c>
      <c r="G5" s="323" t="s">
        <v>154</v>
      </c>
      <c r="H5" s="323" t="s">
        <v>155</v>
      </c>
    </row>
    <row r="6" spans="1:8" x14ac:dyDescent="0.3">
      <c r="A6" s="465"/>
      <c r="B6" s="463"/>
      <c r="C6" s="41" t="s">
        <v>116</v>
      </c>
      <c r="D6" s="42" t="s">
        <v>117</v>
      </c>
      <c r="E6" s="42" t="s">
        <v>118</v>
      </c>
      <c r="F6" s="42" t="s">
        <v>119</v>
      </c>
      <c r="G6" s="42" t="s">
        <v>120</v>
      </c>
      <c r="H6" s="42" t="s">
        <v>121</v>
      </c>
    </row>
    <row r="7" spans="1:8" x14ac:dyDescent="0.3">
      <c r="A7" s="365">
        <v>1</v>
      </c>
      <c r="B7" s="43" t="s">
        <v>156</v>
      </c>
      <c r="C7" s="125">
        <v>1059.8259283499999</v>
      </c>
      <c r="D7" s="126">
        <v>0</v>
      </c>
      <c r="E7" s="125">
        <v>1059.8259283499999</v>
      </c>
      <c r="F7" s="126">
        <v>0</v>
      </c>
      <c r="G7" s="127">
        <v>1.22783932</v>
      </c>
      <c r="H7" s="128">
        <f>(G7)/(E7+F7)</f>
        <v>1.1585292331086608E-3</v>
      </c>
    </row>
    <row r="8" spans="1:8" x14ac:dyDescent="0.3">
      <c r="A8" s="365">
        <v>2</v>
      </c>
      <c r="B8" s="44" t="s">
        <v>157</v>
      </c>
      <c r="C8" s="125">
        <v>1271.1294104000001</v>
      </c>
      <c r="D8" s="125">
        <v>299.53131670999983</v>
      </c>
      <c r="E8" s="125">
        <v>1271.1294104000001</v>
      </c>
      <c r="F8" s="125">
        <v>59.995962541999816</v>
      </c>
      <c r="G8" s="127">
        <v>22.483069288399996</v>
      </c>
      <c r="H8" s="128">
        <f>(G8)/(E8+F8)</f>
        <v>1.6890271754574714E-2</v>
      </c>
    </row>
    <row r="9" spans="1:8" x14ac:dyDescent="0.3">
      <c r="A9" s="365">
        <v>3</v>
      </c>
      <c r="B9" s="44" t="s">
        <v>158</v>
      </c>
      <c r="C9" s="125">
        <v>2430.5265892500001</v>
      </c>
      <c r="D9" s="126">
        <v>0</v>
      </c>
      <c r="E9" s="125">
        <v>2430.5265892500001</v>
      </c>
      <c r="F9" s="126">
        <v>0</v>
      </c>
      <c r="G9" s="129">
        <v>9.7660540000000004E-2</v>
      </c>
      <c r="H9" s="128">
        <f>(G9)/(E9+F9)</f>
        <v>4.0180815314649824E-5</v>
      </c>
    </row>
    <row r="10" spans="1:8" x14ac:dyDescent="0.3">
      <c r="A10" s="365">
        <v>4</v>
      </c>
      <c r="B10" s="44" t="s">
        <v>159</v>
      </c>
      <c r="C10" s="125">
        <v>3296.4319583400002</v>
      </c>
      <c r="D10" s="126">
        <v>0</v>
      </c>
      <c r="E10" s="125">
        <v>3296.4319583400002</v>
      </c>
      <c r="F10" s="126">
        <v>0</v>
      </c>
      <c r="G10" s="130">
        <v>0</v>
      </c>
      <c r="H10" s="126">
        <f>(G10)/(E10+F10)</f>
        <v>0</v>
      </c>
    </row>
    <row r="11" spans="1:8" x14ac:dyDescent="0.3">
      <c r="A11" s="366">
        <v>5</v>
      </c>
      <c r="B11" s="44" t="s">
        <v>160</v>
      </c>
      <c r="C11" s="126">
        <f>0</f>
        <v>0</v>
      </c>
      <c r="D11" s="126">
        <f>0</f>
        <v>0</v>
      </c>
      <c r="E11" s="126">
        <f>0</f>
        <v>0</v>
      </c>
      <c r="F11" s="126">
        <f>0</f>
        <v>0</v>
      </c>
      <c r="G11" s="126">
        <f>0</f>
        <v>0</v>
      </c>
      <c r="H11" s="126">
        <f>0</f>
        <v>0</v>
      </c>
    </row>
    <row r="12" spans="1:8" x14ac:dyDescent="0.3">
      <c r="A12" s="365">
        <v>6</v>
      </c>
      <c r="B12" s="44" t="s">
        <v>161</v>
      </c>
      <c r="C12" s="125">
        <v>1015.17960659</v>
      </c>
      <c r="D12" s="125">
        <v>10.392319999999524</v>
      </c>
      <c r="E12" s="125">
        <v>1015.17960659</v>
      </c>
      <c r="F12" s="125">
        <v>10.392319999999524</v>
      </c>
      <c r="G12" s="127">
        <v>149.67595787199997</v>
      </c>
      <c r="H12" s="128">
        <f t="shared" ref="H12:H23" si="0">(G12)/(E12+F12)</f>
        <v>0.14594389139498845</v>
      </c>
    </row>
    <row r="13" spans="1:8" x14ac:dyDescent="0.3">
      <c r="A13" s="365">
        <v>7</v>
      </c>
      <c r="B13" s="44" t="s">
        <v>162</v>
      </c>
      <c r="C13" s="125">
        <v>3472.9695296700002</v>
      </c>
      <c r="D13" s="125">
        <v>4663.5213637399984</v>
      </c>
      <c r="E13" s="125">
        <v>3472.9695296700002</v>
      </c>
      <c r="F13" s="125">
        <v>1388.4407154839982</v>
      </c>
      <c r="G13" s="127">
        <v>4556.0277112148897</v>
      </c>
      <c r="H13" s="128">
        <f t="shared" si="0"/>
        <v>0.93718231571928678</v>
      </c>
    </row>
    <row r="14" spans="1:8" x14ac:dyDescent="0.3">
      <c r="A14" s="365">
        <v>8</v>
      </c>
      <c r="B14" s="44" t="s">
        <v>163</v>
      </c>
      <c r="C14" s="125">
        <v>11559.23253793</v>
      </c>
      <c r="D14" s="125">
        <v>1915.008305209999</v>
      </c>
      <c r="E14" s="125">
        <v>11559.23253793</v>
      </c>
      <c r="F14" s="125">
        <v>524.0021570209999</v>
      </c>
      <c r="G14" s="127">
        <v>8044.50685269725</v>
      </c>
      <c r="H14" s="128">
        <f t="shared" si="0"/>
        <v>0.66575772595550609</v>
      </c>
    </row>
    <row r="15" spans="1:8" x14ac:dyDescent="0.3">
      <c r="A15" s="365">
        <v>9</v>
      </c>
      <c r="B15" s="44" t="s">
        <v>164</v>
      </c>
      <c r="C15" s="125">
        <v>103546.26159145999</v>
      </c>
      <c r="D15" s="125">
        <v>10258.864670080002</v>
      </c>
      <c r="E15" s="125">
        <v>103546.26159145999</v>
      </c>
      <c r="F15" s="125">
        <v>4373.5202086220097</v>
      </c>
      <c r="G15" s="127">
        <v>55290.113003978302</v>
      </c>
      <c r="H15" s="128">
        <f t="shared" si="0"/>
        <v>0.51232602662597571</v>
      </c>
    </row>
    <row r="16" spans="1:8" x14ac:dyDescent="0.3">
      <c r="A16" s="365">
        <v>10</v>
      </c>
      <c r="B16" s="44" t="s">
        <v>165</v>
      </c>
      <c r="C16" s="125">
        <v>592.08590214999992</v>
      </c>
      <c r="D16" s="125">
        <v>55.85642807000005</v>
      </c>
      <c r="E16" s="125">
        <v>592.08590214999992</v>
      </c>
      <c r="F16" s="125">
        <v>21.294858389000058</v>
      </c>
      <c r="G16" s="127">
        <v>631.71528338799999</v>
      </c>
      <c r="H16" s="128">
        <f t="shared" si="0"/>
        <v>1.0298909324004373</v>
      </c>
    </row>
    <row r="17" spans="1:8" x14ac:dyDescent="0.3">
      <c r="A17" s="365">
        <v>11</v>
      </c>
      <c r="B17" s="44" t="s">
        <v>166</v>
      </c>
      <c r="C17" s="125">
        <v>1183.9692877299999</v>
      </c>
      <c r="D17" s="125">
        <v>87.543712749999997</v>
      </c>
      <c r="E17" s="125">
        <v>1183.9692877299999</v>
      </c>
      <c r="F17" s="125">
        <v>31.300061431999922</v>
      </c>
      <c r="G17" s="127">
        <v>1822.679588</v>
      </c>
      <c r="H17" s="128">
        <f t="shared" si="0"/>
        <v>1.4998153201649047</v>
      </c>
    </row>
    <row r="18" spans="1:8" x14ac:dyDescent="0.3">
      <c r="A18" s="365">
        <v>12</v>
      </c>
      <c r="B18" s="44" t="s">
        <v>167</v>
      </c>
      <c r="C18" s="125">
        <v>13810.88312914</v>
      </c>
      <c r="D18" s="131">
        <v>0</v>
      </c>
      <c r="E18" s="125">
        <v>13810.88312914</v>
      </c>
      <c r="F18" s="131">
        <v>0</v>
      </c>
      <c r="G18" s="127">
        <v>1381.088312914</v>
      </c>
      <c r="H18" s="128">
        <f t="shared" si="0"/>
        <v>9.9999999999999992E-2</v>
      </c>
    </row>
    <row r="19" spans="1:8" x14ac:dyDescent="0.3">
      <c r="A19" s="366">
        <v>13</v>
      </c>
      <c r="B19" s="44" t="s">
        <v>168</v>
      </c>
      <c r="C19" s="126">
        <v>0</v>
      </c>
      <c r="D19" s="126">
        <v>0</v>
      </c>
      <c r="E19" s="126">
        <v>0</v>
      </c>
      <c r="F19" s="126">
        <v>0</v>
      </c>
      <c r="G19" s="126">
        <v>0</v>
      </c>
      <c r="H19" s="126">
        <v>0</v>
      </c>
    </row>
    <row r="20" spans="1:8" x14ac:dyDescent="0.3">
      <c r="A20" s="365">
        <v>14</v>
      </c>
      <c r="B20" s="44" t="s">
        <v>169</v>
      </c>
      <c r="C20" s="125">
        <v>23.953625599999999</v>
      </c>
      <c r="D20" s="131">
        <v>3.7252902984619141E-9</v>
      </c>
      <c r="E20" s="125">
        <v>23.953625599999999</v>
      </c>
      <c r="F20" s="131">
        <v>3.7252902984619141E-9</v>
      </c>
      <c r="G20" s="127">
        <v>1.10450706</v>
      </c>
      <c r="H20" s="128">
        <f t="shared" si="0"/>
        <v>4.6110224743106366E-2</v>
      </c>
    </row>
    <row r="21" spans="1:8" x14ac:dyDescent="0.3">
      <c r="A21" s="365">
        <v>15</v>
      </c>
      <c r="B21" s="44" t="s">
        <v>170</v>
      </c>
      <c r="C21" s="125">
        <v>785.72761615000013</v>
      </c>
      <c r="D21" s="126">
        <v>0</v>
      </c>
      <c r="E21" s="125">
        <v>785.72761615000013</v>
      </c>
      <c r="F21" s="126">
        <v>0</v>
      </c>
      <c r="G21" s="127">
        <v>1679.693064175</v>
      </c>
      <c r="H21" s="128">
        <f t="shared" si="0"/>
        <v>2.1377549034172376</v>
      </c>
    </row>
    <row r="22" spans="1:8" x14ac:dyDescent="0.3">
      <c r="A22" s="365">
        <v>16</v>
      </c>
      <c r="B22" s="44" t="s">
        <v>171</v>
      </c>
      <c r="C22" s="125">
        <v>587.04094421000002</v>
      </c>
      <c r="D22" s="125">
        <v>884.10752591999983</v>
      </c>
      <c r="E22" s="125">
        <v>587.04094421000002</v>
      </c>
      <c r="F22" s="125">
        <v>188.44511777999972</v>
      </c>
      <c r="G22" s="127">
        <v>697.27060134799967</v>
      </c>
      <c r="H22" s="128">
        <f t="shared" si="0"/>
        <v>0.89914008197479545</v>
      </c>
    </row>
    <row r="23" spans="1:8" x14ac:dyDescent="0.3">
      <c r="A23" s="367">
        <v>17</v>
      </c>
      <c r="B23" s="45" t="s">
        <v>172</v>
      </c>
      <c r="C23" s="277">
        <v>144635.21765696997</v>
      </c>
      <c r="D23" s="277">
        <v>18174.825642480042</v>
      </c>
      <c r="E23" s="277">
        <v>144635.21765696997</v>
      </c>
      <c r="F23" s="277">
        <v>6597.1754012700503</v>
      </c>
      <c r="G23" s="278">
        <v>74277.683451795834</v>
      </c>
      <c r="H23" s="279">
        <f t="shared" si="0"/>
        <v>0.49114929645523292</v>
      </c>
    </row>
  </sheetData>
  <mergeCells count="5">
    <mergeCell ref="C4:D4"/>
    <mergeCell ref="E4:F4"/>
    <mergeCell ref="G4:H4"/>
    <mergeCell ref="B5:B6"/>
    <mergeCell ref="A5:A6"/>
  </mergeCells>
  <pageMargins left="0.7" right="0.7" top="0.75" bottom="0.75" header="0.3" footer="0.3"/>
  <pageSetup paperSize="9" scale="7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F113D-528D-4106-87D4-16697FC32B63}">
  <sheetPr>
    <pageSetUpPr fitToPage="1"/>
  </sheetPr>
  <dimension ref="A1:S29"/>
  <sheetViews>
    <sheetView showGridLines="0" workbookViewId="0"/>
  </sheetViews>
  <sheetFormatPr baseColWidth="10" defaultRowHeight="14.4" x14ac:dyDescent="0.3"/>
  <cols>
    <col min="1" max="1" width="7.77734375" style="51" customWidth="1"/>
    <col min="2" max="2" width="56.88671875" customWidth="1"/>
    <col min="3" max="17" width="9" customWidth="1"/>
    <col min="18" max="18" width="9" style="40" customWidth="1"/>
    <col min="19" max="19" width="9" customWidth="1"/>
  </cols>
  <sheetData>
    <row r="1" spans="1:19" ht="25.8" x14ac:dyDescent="0.5">
      <c r="A1" s="368" t="s">
        <v>616</v>
      </c>
      <c r="B1" s="21"/>
      <c r="C1" s="21"/>
      <c r="D1" s="21"/>
      <c r="E1" s="21"/>
      <c r="F1" s="21"/>
      <c r="G1" s="21"/>
      <c r="H1" s="21"/>
      <c r="I1" s="21"/>
      <c r="J1" s="21"/>
      <c r="K1" s="21"/>
      <c r="L1" s="21"/>
      <c r="M1" s="21"/>
      <c r="N1" s="21"/>
      <c r="O1" s="21"/>
      <c r="P1" s="21"/>
      <c r="Q1" s="21"/>
      <c r="S1" s="21"/>
    </row>
    <row r="2" spans="1:19" x14ac:dyDescent="0.3">
      <c r="B2" s="21"/>
      <c r="C2" s="21"/>
      <c r="D2" s="21"/>
      <c r="E2" s="21"/>
      <c r="F2" s="21"/>
      <c r="G2" s="21"/>
      <c r="H2" s="21"/>
      <c r="I2" s="21"/>
      <c r="J2" s="21"/>
      <c r="K2" s="21"/>
      <c r="L2" s="21"/>
      <c r="M2" s="21"/>
      <c r="N2" s="21"/>
      <c r="O2" s="21"/>
      <c r="P2" s="21"/>
      <c r="Q2" s="21"/>
      <c r="S2" s="21"/>
    </row>
    <row r="3" spans="1:19" x14ac:dyDescent="0.3">
      <c r="B3" s="21"/>
      <c r="C3" s="21"/>
      <c r="D3" s="21"/>
      <c r="E3" s="21"/>
      <c r="F3" s="21"/>
      <c r="G3" s="21"/>
      <c r="H3" s="21"/>
      <c r="I3" s="21"/>
      <c r="J3" s="21"/>
      <c r="K3" s="21"/>
      <c r="L3" s="21"/>
      <c r="M3" s="21"/>
      <c r="N3" s="21"/>
      <c r="O3" s="21"/>
      <c r="P3" s="21"/>
      <c r="Q3" s="21"/>
      <c r="S3" s="21"/>
    </row>
    <row r="4" spans="1:19" x14ac:dyDescent="0.3">
      <c r="A4" s="466"/>
      <c r="B4" s="282" t="s">
        <v>511</v>
      </c>
      <c r="C4" s="469" t="s">
        <v>173</v>
      </c>
      <c r="D4" s="469"/>
      <c r="E4" s="469"/>
      <c r="F4" s="469"/>
      <c r="G4" s="469"/>
      <c r="H4" s="469"/>
      <c r="I4" s="469"/>
      <c r="J4" s="469"/>
      <c r="K4" s="469"/>
      <c r="L4" s="469"/>
      <c r="M4" s="469"/>
      <c r="N4" s="469"/>
      <c r="O4" s="469"/>
      <c r="P4" s="469"/>
      <c r="Q4" s="469"/>
      <c r="R4" s="470" t="s">
        <v>145</v>
      </c>
      <c r="S4" s="471" t="s">
        <v>174</v>
      </c>
    </row>
    <row r="5" spans="1:19" x14ac:dyDescent="0.3">
      <c r="A5" s="467"/>
      <c r="B5" s="464" t="s">
        <v>148</v>
      </c>
      <c r="C5" s="324">
        <v>0</v>
      </c>
      <c r="D5" s="325">
        <v>0.02</v>
      </c>
      <c r="E5" s="324">
        <v>0.04</v>
      </c>
      <c r="F5" s="325">
        <v>0.1</v>
      </c>
      <c r="G5" s="325">
        <v>0.2</v>
      </c>
      <c r="H5" s="325">
        <v>0.35</v>
      </c>
      <c r="I5" s="325">
        <v>0.5</v>
      </c>
      <c r="J5" s="325">
        <v>0.7</v>
      </c>
      <c r="K5" s="325">
        <v>0.75</v>
      </c>
      <c r="L5" s="326">
        <v>1</v>
      </c>
      <c r="M5" s="326">
        <v>1.5</v>
      </c>
      <c r="N5" s="326">
        <v>2.5</v>
      </c>
      <c r="O5" s="326">
        <v>3.7</v>
      </c>
      <c r="P5" s="326">
        <v>12.5</v>
      </c>
      <c r="Q5" s="326" t="s">
        <v>175</v>
      </c>
      <c r="R5" s="470"/>
      <c r="S5" s="471"/>
    </row>
    <row r="6" spans="1:19" x14ac:dyDescent="0.3">
      <c r="A6" s="468"/>
      <c r="B6" s="465"/>
      <c r="C6" s="22" t="s">
        <v>116</v>
      </c>
      <c r="D6" s="22" t="s">
        <v>117</v>
      </c>
      <c r="E6" s="22" t="s">
        <v>118</v>
      </c>
      <c r="F6" s="22" t="s">
        <v>119</v>
      </c>
      <c r="G6" s="22" t="s">
        <v>120</v>
      </c>
      <c r="H6" s="22" t="s">
        <v>121</v>
      </c>
      <c r="I6" s="22" t="s">
        <v>111</v>
      </c>
      <c r="J6" s="22" t="s">
        <v>122</v>
      </c>
      <c r="K6" s="22" t="s">
        <v>123</v>
      </c>
      <c r="L6" s="22" t="s">
        <v>124</v>
      </c>
      <c r="M6" s="22" t="s">
        <v>125</v>
      </c>
      <c r="N6" s="22" t="s">
        <v>126</v>
      </c>
      <c r="O6" s="22" t="s">
        <v>127</v>
      </c>
      <c r="P6" s="22" t="s">
        <v>176</v>
      </c>
      <c r="Q6" s="22" t="s">
        <v>177</v>
      </c>
      <c r="R6" s="41" t="s">
        <v>178</v>
      </c>
      <c r="S6" s="22" t="s">
        <v>179</v>
      </c>
    </row>
    <row r="7" spans="1:19" x14ac:dyDescent="0.3">
      <c r="A7" s="365">
        <v>1</v>
      </c>
      <c r="B7" s="23" t="s">
        <v>156</v>
      </c>
      <c r="C7" s="129">
        <v>1053.68673175</v>
      </c>
      <c r="D7" s="129">
        <v>0</v>
      </c>
      <c r="E7" s="129">
        <v>0</v>
      </c>
      <c r="F7" s="129">
        <v>0</v>
      </c>
      <c r="G7" s="129">
        <v>6.1391966</v>
      </c>
      <c r="H7" s="129">
        <v>0</v>
      </c>
      <c r="I7" s="129">
        <v>0</v>
      </c>
      <c r="J7" s="129">
        <v>0</v>
      </c>
      <c r="K7" s="129">
        <v>0</v>
      </c>
      <c r="L7" s="129">
        <v>0</v>
      </c>
      <c r="M7" s="129">
        <v>0</v>
      </c>
      <c r="N7" s="129">
        <v>0</v>
      </c>
      <c r="O7" s="129">
        <v>0</v>
      </c>
      <c r="P7" s="129">
        <v>0</v>
      </c>
      <c r="Q7" s="129">
        <v>0</v>
      </c>
      <c r="R7" s="129">
        <f>SUM(C7:Q7)</f>
        <v>1059.8259283500001</v>
      </c>
      <c r="S7" s="129">
        <v>0</v>
      </c>
    </row>
    <row r="8" spans="1:19" x14ac:dyDescent="0.3">
      <c r="A8" s="365">
        <v>2</v>
      </c>
      <c r="B8" s="24" t="s">
        <v>157</v>
      </c>
      <c r="C8" s="129">
        <v>1218.7100264999999</v>
      </c>
      <c r="D8" s="129">
        <v>0</v>
      </c>
      <c r="E8" s="129">
        <v>0</v>
      </c>
      <c r="F8" s="129">
        <v>0</v>
      </c>
      <c r="G8" s="129">
        <v>112.41534644199997</v>
      </c>
      <c r="H8" s="129">
        <v>0</v>
      </c>
      <c r="I8" s="129">
        <v>0</v>
      </c>
      <c r="J8" s="129">
        <v>0</v>
      </c>
      <c r="K8" s="129">
        <v>0</v>
      </c>
      <c r="L8" s="129">
        <v>0</v>
      </c>
      <c r="M8" s="129">
        <v>0</v>
      </c>
      <c r="N8" s="129">
        <v>0</v>
      </c>
      <c r="O8" s="129">
        <v>0</v>
      </c>
      <c r="P8" s="129">
        <v>0</v>
      </c>
      <c r="Q8" s="129">
        <v>0</v>
      </c>
      <c r="R8" s="129">
        <f>SUM(C8:Q8)</f>
        <v>1331.1253729419998</v>
      </c>
      <c r="S8" s="129">
        <v>0</v>
      </c>
    </row>
    <row r="9" spans="1:19" x14ac:dyDescent="0.3">
      <c r="A9" s="365">
        <v>3</v>
      </c>
      <c r="B9" s="24" t="s">
        <v>158</v>
      </c>
      <c r="C9" s="129">
        <v>2430.0382865500001</v>
      </c>
      <c r="D9" s="129">
        <v>0</v>
      </c>
      <c r="E9" s="129">
        <v>0</v>
      </c>
      <c r="F9" s="129">
        <v>0</v>
      </c>
      <c r="G9" s="129">
        <v>0.48830270000000003</v>
      </c>
      <c r="H9" s="129">
        <v>0</v>
      </c>
      <c r="I9" s="129">
        <v>0</v>
      </c>
      <c r="J9" s="129">
        <v>0</v>
      </c>
      <c r="K9" s="129">
        <v>0</v>
      </c>
      <c r="L9" s="129">
        <v>0</v>
      </c>
      <c r="M9" s="129">
        <v>0</v>
      </c>
      <c r="N9" s="129">
        <v>0</v>
      </c>
      <c r="O9" s="129">
        <v>0</v>
      </c>
      <c r="P9" s="129">
        <v>0</v>
      </c>
      <c r="Q9" s="129">
        <v>0</v>
      </c>
      <c r="R9" s="129">
        <f>SUM(C9:Q9)</f>
        <v>2430.5265892500001</v>
      </c>
      <c r="S9" s="129">
        <v>0</v>
      </c>
    </row>
    <row r="10" spans="1:19" x14ac:dyDescent="0.3">
      <c r="A10" s="365">
        <v>4</v>
      </c>
      <c r="B10" s="24" t="s">
        <v>159</v>
      </c>
      <c r="C10" s="129">
        <v>3296.4319583400002</v>
      </c>
      <c r="D10" s="129">
        <v>0</v>
      </c>
      <c r="E10" s="129">
        <v>0</v>
      </c>
      <c r="F10" s="129">
        <v>0</v>
      </c>
      <c r="G10" s="129">
        <v>0</v>
      </c>
      <c r="H10" s="129">
        <v>0</v>
      </c>
      <c r="I10" s="129">
        <v>0</v>
      </c>
      <c r="J10" s="129">
        <v>0</v>
      </c>
      <c r="K10" s="129">
        <v>0</v>
      </c>
      <c r="L10" s="129">
        <v>0</v>
      </c>
      <c r="M10" s="129">
        <v>0</v>
      </c>
      <c r="N10" s="129">
        <v>0</v>
      </c>
      <c r="O10" s="129">
        <v>0</v>
      </c>
      <c r="P10" s="129">
        <v>0</v>
      </c>
      <c r="Q10" s="129">
        <v>0</v>
      </c>
      <c r="R10" s="129">
        <f>SUM(C10:Q10)</f>
        <v>3296.4319583400002</v>
      </c>
      <c r="S10" s="129">
        <v>0</v>
      </c>
    </row>
    <row r="11" spans="1:19" x14ac:dyDescent="0.3">
      <c r="A11" s="366">
        <v>5</v>
      </c>
      <c r="B11" s="24" t="s">
        <v>160</v>
      </c>
      <c r="C11" s="129">
        <v>0</v>
      </c>
      <c r="D11" s="129">
        <v>0</v>
      </c>
      <c r="E11" s="129">
        <v>0</v>
      </c>
      <c r="F11" s="129">
        <v>0</v>
      </c>
      <c r="G11" s="129">
        <v>0</v>
      </c>
      <c r="H11" s="129">
        <v>0</v>
      </c>
      <c r="I11" s="129">
        <v>0</v>
      </c>
      <c r="J11" s="129">
        <v>0</v>
      </c>
      <c r="K11" s="129">
        <v>0</v>
      </c>
      <c r="L11" s="129">
        <v>0</v>
      </c>
      <c r="M11" s="129">
        <v>0</v>
      </c>
      <c r="N11" s="129">
        <v>0</v>
      </c>
      <c r="O11" s="129">
        <v>0</v>
      </c>
      <c r="P11" s="129">
        <v>0</v>
      </c>
      <c r="Q11" s="129">
        <v>0</v>
      </c>
      <c r="R11" s="129">
        <f t="shared" ref="R11:R23" si="0">SUM(C11:Q11)</f>
        <v>0</v>
      </c>
      <c r="S11" s="129">
        <v>0</v>
      </c>
    </row>
    <row r="12" spans="1:19" x14ac:dyDescent="0.3">
      <c r="A12" s="365">
        <v>6</v>
      </c>
      <c r="B12" s="24" t="s">
        <v>161</v>
      </c>
      <c r="C12" s="129">
        <v>656.39120409999998</v>
      </c>
      <c r="D12" s="129">
        <v>0</v>
      </c>
      <c r="E12" s="129">
        <v>0</v>
      </c>
      <c r="F12" s="129">
        <v>0</v>
      </c>
      <c r="G12" s="129">
        <v>1461.5275922099997</v>
      </c>
      <c r="H12" s="129">
        <v>0</v>
      </c>
      <c r="I12" s="129">
        <v>9.1082681000000001</v>
      </c>
      <c r="J12" s="129">
        <v>0</v>
      </c>
      <c r="K12" s="129">
        <v>0</v>
      </c>
      <c r="L12" s="129">
        <v>91.43816618000001</v>
      </c>
      <c r="M12" s="129">
        <v>0</v>
      </c>
      <c r="N12" s="129">
        <v>0</v>
      </c>
      <c r="O12" s="129">
        <v>0</v>
      </c>
      <c r="P12" s="129">
        <v>0</v>
      </c>
      <c r="Q12" s="129">
        <v>0</v>
      </c>
      <c r="R12" s="129">
        <f t="shared" si="0"/>
        <v>2218.4652305899995</v>
      </c>
      <c r="S12" s="129">
        <v>0</v>
      </c>
    </row>
    <row r="13" spans="1:19" x14ac:dyDescent="0.3">
      <c r="A13" s="365">
        <v>7</v>
      </c>
      <c r="B13" s="24" t="s">
        <v>162</v>
      </c>
      <c r="C13" s="129">
        <v>0</v>
      </c>
      <c r="D13" s="129">
        <v>0</v>
      </c>
      <c r="E13" s="129">
        <v>0</v>
      </c>
      <c r="F13" s="129">
        <v>0</v>
      </c>
      <c r="G13" s="129">
        <v>0</v>
      </c>
      <c r="H13" s="129">
        <v>0</v>
      </c>
      <c r="I13" s="129">
        <v>0</v>
      </c>
      <c r="J13" s="129">
        <v>0</v>
      </c>
      <c r="K13" s="129">
        <v>0</v>
      </c>
      <c r="L13" s="129">
        <v>4993.7255231539984</v>
      </c>
      <c r="M13" s="129">
        <v>0</v>
      </c>
      <c r="N13" s="129">
        <v>0</v>
      </c>
      <c r="O13" s="129">
        <v>0</v>
      </c>
      <c r="P13" s="129">
        <v>0</v>
      </c>
      <c r="Q13" s="129">
        <v>0</v>
      </c>
      <c r="R13" s="129">
        <f t="shared" si="0"/>
        <v>4993.7255231539984</v>
      </c>
      <c r="S13" s="129">
        <v>0</v>
      </c>
    </row>
    <row r="14" spans="1:19" x14ac:dyDescent="0.3">
      <c r="A14" s="365">
        <v>8</v>
      </c>
      <c r="B14" s="24" t="s">
        <v>163</v>
      </c>
      <c r="C14" s="129">
        <v>111.32515790000001</v>
      </c>
      <c r="D14" s="129">
        <v>0</v>
      </c>
      <c r="E14" s="129">
        <v>0</v>
      </c>
      <c r="F14" s="129">
        <v>0</v>
      </c>
      <c r="G14" s="129">
        <v>0</v>
      </c>
      <c r="H14" s="129">
        <v>0</v>
      </c>
      <c r="I14" s="129">
        <v>0</v>
      </c>
      <c r="J14" s="129">
        <v>0</v>
      </c>
      <c r="K14" s="129">
        <v>11971.909537051</v>
      </c>
      <c r="L14" s="129">
        <v>0</v>
      </c>
      <c r="M14" s="129">
        <v>0</v>
      </c>
      <c r="N14" s="129">
        <v>0</v>
      </c>
      <c r="O14" s="129">
        <v>0</v>
      </c>
      <c r="P14" s="129">
        <v>0</v>
      </c>
      <c r="Q14" s="129">
        <v>0</v>
      </c>
      <c r="R14" s="129">
        <f t="shared" si="0"/>
        <v>12083.234694951001</v>
      </c>
      <c r="S14" s="129">
        <v>0</v>
      </c>
    </row>
    <row r="15" spans="1:19" x14ac:dyDescent="0.3">
      <c r="A15" s="365">
        <v>9</v>
      </c>
      <c r="B15" s="24" t="s">
        <v>164</v>
      </c>
      <c r="C15" s="129">
        <v>0</v>
      </c>
      <c r="D15" s="129">
        <v>0</v>
      </c>
      <c r="E15" s="129">
        <v>0</v>
      </c>
      <c r="F15" s="129">
        <v>0</v>
      </c>
      <c r="G15" s="129">
        <v>0</v>
      </c>
      <c r="H15" s="129">
        <v>79337.013601697996</v>
      </c>
      <c r="I15" s="129">
        <v>0</v>
      </c>
      <c r="J15" s="129">
        <v>0</v>
      </c>
      <c r="K15" s="129">
        <v>0</v>
      </c>
      <c r="L15" s="129">
        <v>28582.768198384001</v>
      </c>
      <c r="M15" s="129">
        <v>0</v>
      </c>
      <c r="N15" s="129">
        <v>0</v>
      </c>
      <c r="O15" s="129">
        <v>0</v>
      </c>
      <c r="P15" s="129">
        <v>0</v>
      </c>
      <c r="Q15" s="129">
        <v>0</v>
      </c>
      <c r="R15" s="129">
        <f t="shared" si="0"/>
        <v>107919.781800082</v>
      </c>
      <c r="S15" s="129">
        <v>0</v>
      </c>
    </row>
    <row r="16" spans="1:19" x14ac:dyDescent="0.3">
      <c r="A16" s="365">
        <v>10</v>
      </c>
      <c r="B16" s="24" t="s">
        <v>165</v>
      </c>
      <c r="C16" s="129">
        <v>0</v>
      </c>
      <c r="D16" s="129">
        <v>0</v>
      </c>
      <c r="E16" s="129">
        <v>0</v>
      </c>
      <c r="F16" s="129">
        <v>0</v>
      </c>
      <c r="G16" s="129">
        <v>0</v>
      </c>
      <c r="H16" s="129">
        <v>0</v>
      </c>
      <c r="I16" s="129">
        <v>0</v>
      </c>
      <c r="J16" s="129">
        <v>0</v>
      </c>
      <c r="K16" s="129">
        <v>0</v>
      </c>
      <c r="L16" s="129">
        <v>570.24791484100012</v>
      </c>
      <c r="M16" s="129">
        <v>43.132845697999997</v>
      </c>
      <c r="N16" s="129">
        <v>0</v>
      </c>
      <c r="O16" s="129">
        <v>0</v>
      </c>
      <c r="P16" s="129">
        <v>0</v>
      </c>
      <c r="Q16" s="129">
        <v>0</v>
      </c>
      <c r="R16" s="129">
        <f t="shared" si="0"/>
        <v>613.38076053900011</v>
      </c>
      <c r="S16" s="129">
        <v>0</v>
      </c>
    </row>
    <row r="17" spans="1:19" x14ac:dyDescent="0.3">
      <c r="A17" s="365">
        <v>11</v>
      </c>
      <c r="B17" s="24" t="s">
        <v>166</v>
      </c>
      <c r="C17" s="129">
        <v>0</v>
      </c>
      <c r="D17" s="129">
        <v>0</v>
      </c>
      <c r="E17" s="129">
        <v>0</v>
      </c>
      <c r="F17" s="129">
        <v>0</v>
      </c>
      <c r="G17" s="129">
        <v>0</v>
      </c>
      <c r="H17" s="129">
        <v>0</v>
      </c>
      <c r="I17" s="129">
        <v>0</v>
      </c>
      <c r="J17" s="129">
        <v>0</v>
      </c>
      <c r="K17" s="129">
        <v>0</v>
      </c>
      <c r="L17" s="129">
        <v>0</v>
      </c>
      <c r="M17" s="129">
        <v>1215.269349162</v>
      </c>
      <c r="N17" s="129">
        <v>0</v>
      </c>
      <c r="O17" s="129">
        <v>0</v>
      </c>
      <c r="P17" s="129">
        <v>0</v>
      </c>
      <c r="Q17" s="129">
        <v>0</v>
      </c>
      <c r="R17" s="129">
        <f t="shared" si="0"/>
        <v>1215.269349162</v>
      </c>
      <c r="S17" s="129">
        <v>0</v>
      </c>
    </row>
    <row r="18" spans="1:19" x14ac:dyDescent="0.3">
      <c r="A18" s="365">
        <v>12</v>
      </c>
      <c r="B18" s="24" t="s">
        <v>167</v>
      </c>
      <c r="C18" s="129">
        <v>0</v>
      </c>
      <c r="D18" s="129">
        <v>0</v>
      </c>
      <c r="E18" s="129">
        <v>0</v>
      </c>
      <c r="F18" s="129">
        <v>13810.88312914</v>
      </c>
      <c r="G18" s="129">
        <v>0</v>
      </c>
      <c r="H18" s="129">
        <v>0</v>
      </c>
      <c r="I18" s="129">
        <v>0</v>
      </c>
      <c r="J18" s="129">
        <v>0</v>
      </c>
      <c r="K18" s="129">
        <v>0</v>
      </c>
      <c r="L18" s="129">
        <v>0</v>
      </c>
      <c r="M18" s="129">
        <v>0</v>
      </c>
      <c r="N18" s="129">
        <v>0</v>
      </c>
      <c r="O18" s="129">
        <v>0</v>
      </c>
      <c r="P18" s="129">
        <v>0</v>
      </c>
      <c r="Q18" s="129">
        <v>0</v>
      </c>
      <c r="R18" s="129">
        <f>SUM(C18:Q18)</f>
        <v>13810.88312914</v>
      </c>
      <c r="S18" s="129">
        <v>0</v>
      </c>
    </row>
    <row r="19" spans="1:19" x14ac:dyDescent="0.3">
      <c r="A19" s="366">
        <v>13</v>
      </c>
      <c r="B19" s="24" t="s">
        <v>168</v>
      </c>
      <c r="C19" s="129">
        <v>0</v>
      </c>
      <c r="D19" s="129">
        <v>0</v>
      </c>
      <c r="E19" s="129">
        <v>0</v>
      </c>
      <c r="F19" s="129">
        <v>0</v>
      </c>
      <c r="G19" s="129">
        <v>0</v>
      </c>
      <c r="H19" s="129">
        <v>0</v>
      </c>
      <c r="I19" s="129">
        <v>0</v>
      </c>
      <c r="J19" s="129">
        <v>0</v>
      </c>
      <c r="K19" s="129">
        <v>0</v>
      </c>
      <c r="L19" s="129">
        <v>0</v>
      </c>
      <c r="M19" s="129">
        <v>0</v>
      </c>
      <c r="N19" s="129">
        <v>0</v>
      </c>
      <c r="O19" s="129">
        <v>0</v>
      </c>
      <c r="P19" s="129">
        <v>0</v>
      </c>
      <c r="Q19" s="129">
        <v>0</v>
      </c>
      <c r="R19" s="129">
        <f t="shared" si="0"/>
        <v>0</v>
      </c>
      <c r="S19" s="129">
        <v>0</v>
      </c>
    </row>
    <row r="20" spans="1:19" x14ac:dyDescent="0.3">
      <c r="A20" s="365">
        <v>14</v>
      </c>
      <c r="B20" s="24" t="s">
        <v>180</v>
      </c>
      <c r="C20" s="129">
        <v>12.908555</v>
      </c>
      <c r="D20" s="129">
        <v>0</v>
      </c>
      <c r="E20" s="129">
        <v>0</v>
      </c>
      <c r="F20" s="129">
        <v>11.045070599999999</v>
      </c>
      <c r="G20" s="129">
        <v>0</v>
      </c>
      <c r="H20" s="129">
        <v>0</v>
      </c>
      <c r="I20" s="129">
        <v>0</v>
      </c>
      <c r="J20" s="129">
        <v>0</v>
      </c>
      <c r="K20" s="129">
        <v>0</v>
      </c>
      <c r="L20" s="129">
        <v>0</v>
      </c>
      <c r="M20" s="129">
        <v>0</v>
      </c>
      <c r="N20" s="129">
        <v>0</v>
      </c>
      <c r="O20" s="129">
        <v>0</v>
      </c>
      <c r="P20" s="129">
        <v>0</v>
      </c>
      <c r="Q20" s="129">
        <v>0</v>
      </c>
      <c r="R20" s="129">
        <f t="shared" si="0"/>
        <v>23.953625599999999</v>
      </c>
      <c r="S20" s="129">
        <v>0</v>
      </c>
    </row>
    <row r="21" spans="1:19" x14ac:dyDescent="0.3">
      <c r="A21" s="365">
        <v>15</v>
      </c>
      <c r="B21" s="24" t="s">
        <v>170</v>
      </c>
      <c r="C21" s="129">
        <v>0</v>
      </c>
      <c r="D21" s="129">
        <v>0</v>
      </c>
      <c r="E21" s="129">
        <v>0</v>
      </c>
      <c r="F21" s="129">
        <v>0</v>
      </c>
      <c r="G21" s="129">
        <v>0</v>
      </c>
      <c r="H21" s="129">
        <v>0</v>
      </c>
      <c r="I21" s="129">
        <v>0</v>
      </c>
      <c r="J21" s="129">
        <v>0</v>
      </c>
      <c r="K21" s="129">
        <v>0</v>
      </c>
      <c r="L21" s="129">
        <v>189.75065080000002</v>
      </c>
      <c r="M21" s="129">
        <v>0</v>
      </c>
      <c r="N21" s="129">
        <v>595.97696535</v>
      </c>
      <c r="O21" s="129">
        <v>0</v>
      </c>
      <c r="P21" s="129">
        <v>0</v>
      </c>
      <c r="Q21" s="129">
        <v>0</v>
      </c>
      <c r="R21" s="129">
        <f t="shared" si="0"/>
        <v>785.72761615000002</v>
      </c>
      <c r="S21" s="129">
        <v>0</v>
      </c>
    </row>
    <row r="22" spans="1:19" x14ac:dyDescent="0.3">
      <c r="A22" s="365">
        <v>16</v>
      </c>
      <c r="B22" s="24" t="s">
        <v>171</v>
      </c>
      <c r="C22" s="129">
        <v>96.488192775000002</v>
      </c>
      <c r="D22" s="129">
        <v>0</v>
      </c>
      <c r="E22" s="129">
        <v>0</v>
      </c>
      <c r="F22" s="129">
        <v>0</v>
      </c>
      <c r="G22" s="129">
        <v>3.6679239999999995E-2</v>
      </c>
      <c r="H22" s="129">
        <v>0</v>
      </c>
      <c r="I22" s="129">
        <v>0</v>
      </c>
      <c r="J22" s="129">
        <v>0</v>
      </c>
      <c r="K22" s="129">
        <v>4.7353939</v>
      </c>
      <c r="L22" s="129">
        <v>661.23518007499979</v>
      </c>
      <c r="M22" s="129">
        <v>0</v>
      </c>
      <c r="N22" s="129">
        <v>12.990615999999999</v>
      </c>
      <c r="O22" s="129">
        <v>0</v>
      </c>
      <c r="P22" s="129">
        <v>0</v>
      </c>
      <c r="Q22" s="129">
        <v>0</v>
      </c>
      <c r="R22" s="129">
        <f t="shared" si="0"/>
        <v>775.48606198999983</v>
      </c>
      <c r="S22" s="129">
        <v>0</v>
      </c>
    </row>
    <row r="23" spans="1:19" x14ac:dyDescent="0.3">
      <c r="A23" s="367">
        <v>17</v>
      </c>
      <c r="B23" s="25" t="s">
        <v>172</v>
      </c>
      <c r="C23" s="295">
        <v>8875.9801129149982</v>
      </c>
      <c r="D23" s="295">
        <v>0</v>
      </c>
      <c r="E23" s="295">
        <v>0</v>
      </c>
      <c r="F23" s="295">
        <v>13821.928199739999</v>
      </c>
      <c r="G23" s="295">
        <v>1580.6071171919998</v>
      </c>
      <c r="H23" s="295">
        <v>79337.013601697996</v>
      </c>
      <c r="I23" s="295">
        <v>9.1082681000000001</v>
      </c>
      <c r="J23" s="295">
        <v>0</v>
      </c>
      <c r="K23" s="295">
        <v>11976.644930951001</v>
      </c>
      <c r="L23" s="295">
        <v>35089.165633434008</v>
      </c>
      <c r="M23" s="295">
        <v>1258.4021948600002</v>
      </c>
      <c r="N23" s="295">
        <v>608.96758135000005</v>
      </c>
      <c r="O23" s="295">
        <v>0</v>
      </c>
      <c r="P23" s="295">
        <v>0</v>
      </c>
      <c r="Q23" s="295">
        <v>0</v>
      </c>
      <c r="R23" s="295">
        <f t="shared" si="0"/>
        <v>152557.81764024004</v>
      </c>
      <c r="S23" s="295">
        <v>0</v>
      </c>
    </row>
    <row r="24" spans="1:19" x14ac:dyDescent="0.3">
      <c r="R24"/>
    </row>
    <row r="25" spans="1:19" x14ac:dyDescent="0.3">
      <c r="R25"/>
    </row>
    <row r="26" spans="1:19" x14ac:dyDescent="0.3">
      <c r="R26"/>
    </row>
    <row r="27" spans="1:19" x14ac:dyDescent="0.3">
      <c r="R27"/>
    </row>
    <row r="28" spans="1:19" x14ac:dyDescent="0.3">
      <c r="R28"/>
    </row>
    <row r="29" spans="1:19" x14ac:dyDescent="0.3">
      <c r="R29"/>
    </row>
  </sheetData>
  <mergeCells count="5">
    <mergeCell ref="A4:A6"/>
    <mergeCell ref="C4:Q4"/>
    <mergeCell ref="R4:R5"/>
    <mergeCell ref="S4:S5"/>
    <mergeCell ref="B5:B6"/>
  </mergeCells>
  <pageMargins left="0.7" right="0.7" top="0.75" bottom="0.75" header="0.3" footer="0.3"/>
  <pageSetup paperSize="9" scale="6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P I E A A B Q S w M E F A A C A A g A 0 G 1 E V A V h 0 Z C k A A A A 9 Q A A A B I A H A B D b 2 5 m a W c v U G F j a 2 F n Z S 5 4 b W w g o h g A K K A U A A A A A A A A A A A A A A A A A A A A A A A A A A A A h Y 8 x D o I w G I W v Q r r T l m o M k p 8 y u I q a m B j X W i o 0 Q j G 0 C H d z 8 E h e Q Y y i b o 7 v e 9 / w 3 v 1 6 g 6 S v S u + i G q t r E 6 M A U + Q p I + t M m z x G r T v 6 I U o 4 b I Q 8 i V x 5 g 2 x s 1 N s s R o V z 5 4 i Q r u t w N 8 F 1 k x N G a U D 2 6 X I r C 1 U J 9 J H 1 f 9 n X x j p h p E I c d q 8 x n O H 5 D I d T h i m Q k U G q z b d n w 9 x n + w N h 0 Z a u b R Q 3 B 3 + 1 B j J G I O 8 L / A F Q S w M E F A A C A A g A 0 G 1 E 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B t R F S Z f b Y F 7 A E A A B g F A A A T A B w A R m 9 y b X V s Y X M v U 2 V j d G l v b j E u b S C i G A A o o B Q A A A A A A A A A A A A A A A A A A A A A A A A A A A C N k 0 F r 2 0 A Q h e 8 G / 4 d B v d g g j K S 0 T Z P g g 1 E S W k w h 2 I Y e b B P W 0 t j e e r W r z o 6 C j f F / 7 8 p q E h e 0 t L o I v c f M v G 9 2 Z T F j a T R M m 3 d 8 1 + 1 0 O 3 Y r C H P 4 E K Q Q X U M U g Y A J b p w t F G z M C 5 I u U L M N Y A g K u d s B 9 4 y l y t E J D / s M 1 e C H o d 3 K m F 3 v U S o c p E Z z X d A L v t 8 u 7 u W L t D + N f p 5 I K 3 f G 8 o G k 3 i z G o p Q s 1 O v n k 1 S C 4 G o x E y t U C g m S K I k X q S E s B 3 t l 9 0 E / B F 0 p F Q J T h f 2 w C d E k H k T R o D 0 x P E + 3 i F w H P + c 9 z r 8 x F s N / V Q X h W O p 8 G D T F y 9 P 8 X r B Y v s 1 8 N L Q m L A p 0 C 6 i r 7 I 7 k m p H q M S 6 / W 8 A T m c I w f k W R O 7 v 3 v z F D m P + p H C k 1 z Y R b i R 3 W v M t 3 4 A e d E z L w o c T 3 e T M S 2 q 4 N F a l R V a F n z q y n e o O G x + N F p F 4 6 g e m o D 6 m 7 B J J B 6 B w y U 7 k j p F I Q H y B r d J J 2 Z 8 + u a 4 q Q o 5 K u p 0 R 7 C 1 N 2 s q B c W n e N R m V J R m R b Y A N Z c 8 p A + K u S L s q Z d t 6 6 A 0 O g j G M G U f H W k G T X e e l W U p M C 4 5 5 P I b j U Z 8 D k V R f 6 c C F f t c s f 2 + V P 7 f L n d v m 6 X f 7 S L t + 0 y 3 H k 0 W O P 7 g G N P a S x B z X 2 s M Y e 2 N h D G 7 / h 6 q p Y I V 1 a N 1 4 r i f y W B z z x g C c e 8 M Q D n v w F f u p 3 O 1 K 3 / U l 3 v w F Q S w E C L Q A U A A I A C A D Q b U R U B W H R k K Q A A A D 1 A A A A E g A A A A A A A A A A A A A A A A A A A A A A Q 2 9 u Z m l n L 1 B h Y 2 t h Z 2 U u e G 1 s U E s B A i 0 A F A A C A A g A 0 G 1 E V A / K 6 a u k A A A A 6 Q A A A B M A A A A A A A A A A A A A A A A A 8 A A A A F t D b 2 5 0 Z W 5 0 X 1 R 5 c G V z X S 5 4 b W x Q S w E C L Q A U A A I A C A D Q b U R U m X 2 2 B e w B A A A Y B Q A A E w A A A A A A A A A A A A A A A A D h A Q A A R m 9 y b X V s Y X M v U 2 V j d G l v b j E u b V B L B Q Y A A A A A A w A D A M I A A A A a 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3 B g A A A A A A A N U G 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D J T I w M D c l M j A w M C U y M G E l M j B S Z W d p b 2 5 h b C U y M G d v d m V y b m 1 l b n R 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l J l c 3 V s d F R 5 c G U i I F Z h b H V l P S J z V G F i b G U i I C 8 + P E V u d H J 5 I F R 5 c G U 9 I k J 1 Z m Z l c k 5 l e H R S Z W Z y Z X N o I i B W Y W x 1 Z T 0 i b D E i I C 8 + P E V u d H J 5 I F R 5 c G U 9 I k Z p b G x F c n J v c k N v Z G U i I F Z h b H V l P S J z V W 5 r b m 9 3 b i I g L z 4 8 R W 5 0 c n k g V H l w Z T 0 i R m l s b E V y c m 9 y T W V z c 2 F n Z S I g V m F s d W U 9 I n N O Z W R s Y X N 0 a W 5 n Z W 4 g b W l z b H l r d G V z L i I g L z 4 8 R W 5 0 c n k g V H l w Z T 0 i R m l s b E x h c 3 R V c G R h d G V k I i B W Y W x 1 Z T 0 i Z D I w M j I t M D I t M D R U M T I 6 N D Y 6 M z I u M D g 4 N z Y 4 M F o i I C 8 + P E V u d H J 5 I F R 5 c G U 9 I k Z p b G x T d G F 0 d X M i I F Z h b H V l P S J z R X J y b 3 I i I C 8 + P C 9 T d G F i b G V F b n R y a W V z P j w v S X R l b T 4 8 S X R l b T 4 8 S X R l b U x v Y 2 F 0 a W 9 u P j x J d G V t V H l w Z T 5 G b 3 J t d W x h P C 9 J d G V t V H l w Z T 4 8 S X R l b V B h d G g + U 2 V j d G l v b j E v Q y U y M D A 3 J T I w M D A l M j B h J T I w U m V n a W 9 u Y W w l M j B n b 3 Z l c m 5 t Z W 5 0 c y 9 L a W x k Z T w v S X R l b V B h d G g + P C 9 J d G V t T G 9 j Y X R p b 2 4 + P F N 0 Y W J s Z U V u d H J p Z X M g L z 4 8 L 0 l 0 Z W 0 + P E l 0 Z W 0 + P E l 0 Z W 1 M b 2 N h d G l v b j 4 8 S X R l b V R 5 c G U + R m 9 y b X V s Y T w v S X R l b V R 5 c G U + P E l 0 Z W 1 Q Y X R o P l N l Y 3 R p b 2 4 x L 0 M l M j A w N y U y M D A w J T I w Y S U y M F J l Z 2 l v b m F s J T I w Z 2 9 2 Z X J u b W V u d H M v Q y U y M D A 3 L j A w L m E l M j B S Z W d p b 2 5 h b C U y M G d v d m V y b m 1 l b n R z J T I w X 1 N o Z W V 0 P C 9 J d G V t U G F 0 a D 4 8 L 0 l 0 Z W 1 M b 2 N h d G l v b j 4 8 U 3 R h Y m x l R W 5 0 c m l l c y A v P j w v S X R l b T 4 8 S X R l b T 4 8 S X R l b U x v Y 2 F 0 a W 9 u P j x J d G V t V H l w Z T 5 G b 3 J t d W x h P C 9 J d G V t V H l w Z T 4 8 S X R l b V B h d G g + U 2 V j d G l v b j E v Q y U y M D A 3 J T I w M D A l M j B h J T I w U m V n a W 9 u Y W w l M j B n b 3 Z l c m 5 t Z W 5 0 c y 9 G b 3 J m c m V t b W V k Z S U y M G 9 2 Z X J z a 3 J p Z n R l c j w v S X R l b V B h d G g + P C 9 J d G V t T G 9 j Y X R p b 2 4 + P F N 0 Y W J s Z U V u d H J p Z X M g L z 4 8 L 0 l 0 Z W 0 + P E l 0 Z W 0 + P E l 0 Z W 1 M b 2 N h d G l v b j 4 8 S X R l b V R 5 c G U + R m 9 y b X V s Y T w v S X R l b V R 5 c G U + P E l 0 Z W 1 Q Y X R o P l N l Y 3 R p b 2 4 x L 0 M l M j A w N y U y M D A w J T I w Y S U y M F J l Z 2 l v b m F s J T I w Z 2 9 2 Z X J u b W V u d H M v R W 5 k c m V 0 J T I w d H l w Z T w v S X R l b V B h d G g + P C 9 J d G V t T G 9 j Y X R p b 2 4 + P F N 0 Y W J s Z U V u d H J p Z X M g L z 4 8 L 0 l 0 Z W 0 + P C 9 J d G V t c z 4 8 L 0 x v Y 2 F s U G F j a 2 F n Z U 1 l d G F k Y X R h R m l s Z T 4 W A A A A U E s F B g A A A A A A A A A A A A A A A A A A A A A A A N o A A A A B A A A A 0 I y d 3 w E V 0 R G M e g D A T 8 K X 6 w E A A A C O a 7 h E 2 i C s Q 6 i f V Z z v + X j O A A A A A A I A A A A A A A N m A A D A A A A A E A A A A P c q t + X q w m H J 0 I E q 4 W E P f x s A A A A A B I A A A K A A A A A Q A A A A f G N a k 0 J 9 V 7 A p J X B 0 O G b M V F A A A A A y d r C P m 0 j c S 5 Y x l U l S e H 7 S M / T W 5 N a + A Q r h D 6 F e 7 i l / x A c j E f 8 y h I u P j d f d 1 x G 3 D b d u Q S L G V H U g D 1 k C 1 n 8 N B M D A Y j z l d A i i i G F e h n g Q 7 Y A g j R Q A A A A I 8 M g 7 6 z Q n 2 h W 7 n 9 l / O k l y j L 8 2 T Q = = < / D a t a M a s h u p > 
</file>

<file path=customXml/itemProps1.xml><?xml version="1.0" encoding="utf-8"?>
<ds:datastoreItem xmlns:ds="http://schemas.openxmlformats.org/officeDocument/2006/customXml" ds:itemID="{1F356DDC-B2F5-4F59-9CDE-C8351F6C4B6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22</vt:i4>
      </vt:variant>
      <vt:variant>
        <vt:lpstr>Navngitte områder</vt:lpstr>
      </vt:variant>
      <vt:variant>
        <vt:i4>4</vt:i4>
      </vt:variant>
    </vt:vector>
  </HeadingPairs>
  <TitlesOfParts>
    <vt:vector size="26"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Contents!_Toc66961291</vt:lpstr>
      <vt:lpstr>Contents!_Toc66961292</vt:lpstr>
      <vt:lpstr>'11'!_Toc66961293</vt:lpstr>
      <vt:lpstr>Contents!_Toc66961294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Svein Maberg</dc:creator>
  <cp:lastModifiedBy>Svein Maberg</cp:lastModifiedBy>
  <cp:lastPrinted>2022-03-28T10:16:36Z</cp:lastPrinted>
  <dcterms:created xsi:type="dcterms:W3CDTF">2022-01-30T12:35:16Z</dcterms:created>
  <dcterms:modified xsi:type="dcterms:W3CDTF">2022-03-28T11:09:55Z</dcterms:modified>
</cp:coreProperties>
</file>